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samba1.server.uni-frankfurt.de\iwak\Projekte - Regionale Arbeitsmärkte\Vielfalt-WK\Vielfalt_2020\Vielfalt-2020_Homepage\"/>
    </mc:Choice>
  </mc:AlternateContent>
  <bookViews>
    <workbookView xWindow="0" yWindow="0" windowWidth="15250" windowHeight="11110" tabRatio="779"/>
  </bookViews>
  <sheets>
    <sheet name="Inhalt_Gewerbe" sheetId="8" r:id="rId1"/>
    <sheet name="1.4" sheetId="35" r:id="rId2"/>
    <sheet name="1.4.1" sheetId="36" r:id="rId3"/>
    <sheet name="1.5_19" sheetId="38" r:id="rId4"/>
    <sheet name="1.5_18" sheetId="34" r:id="rId5"/>
    <sheet name="1.5_17" sheetId="31" r:id="rId6"/>
    <sheet name="1.5_16" sheetId="28" r:id="rId7"/>
    <sheet name="1.5_15" sheetId="24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38" l="1"/>
  <c r="B86" i="38"/>
  <c r="B82" i="38"/>
  <c r="C74" i="38"/>
  <c r="C60" i="38"/>
  <c r="B60" i="38"/>
  <c r="C59" i="38"/>
  <c r="B59" i="38"/>
  <c r="C58" i="38"/>
  <c r="B58" i="38"/>
  <c r="C57" i="38"/>
  <c r="B57" i="38"/>
  <c r="C56" i="38"/>
  <c r="B56" i="38"/>
  <c r="C55" i="38"/>
  <c r="B55" i="38"/>
  <c r="C54" i="38"/>
  <c r="B54" i="38"/>
  <c r="C53" i="38"/>
  <c r="B53" i="38"/>
  <c r="C52" i="38"/>
  <c r="B52" i="38"/>
  <c r="C51" i="38"/>
  <c r="B51" i="38"/>
  <c r="C50" i="38"/>
  <c r="B50" i="38"/>
  <c r="C49" i="38"/>
  <c r="B49" i="38"/>
  <c r="C48" i="38"/>
  <c r="B48" i="38"/>
  <c r="C47" i="38"/>
  <c r="B47" i="38"/>
  <c r="C46" i="38"/>
  <c r="B46" i="38"/>
  <c r="C45" i="38"/>
  <c r="B45" i="38"/>
  <c r="C44" i="38"/>
  <c r="B44" i="38"/>
  <c r="C43" i="38"/>
  <c r="B43" i="38"/>
  <c r="C42" i="38"/>
  <c r="B42" i="38"/>
  <c r="C41" i="38"/>
  <c r="B41" i="38"/>
  <c r="C40" i="38"/>
  <c r="B40" i="38"/>
  <c r="C39" i="38"/>
  <c r="B39" i="38"/>
  <c r="C38" i="38"/>
  <c r="B38" i="38"/>
  <c r="C37" i="38"/>
  <c r="B37" i="38"/>
  <c r="C36" i="38"/>
  <c r="B36" i="38"/>
  <c r="J31" i="38"/>
  <c r="D31" i="38"/>
  <c r="C81" i="38" s="1"/>
  <c r="J30" i="38"/>
  <c r="D30" i="38"/>
  <c r="B81" i="38" s="1"/>
  <c r="J29" i="38"/>
  <c r="C93" i="38" s="1"/>
  <c r="D29" i="38"/>
  <c r="C80" i="38" s="1"/>
  <c r="J28" i="38"/>
  <c r="B93" i="38" s="1"/>
  <c r="D28" i="38"/>
  <c r="B80" i="38" s="1"/>
  <c r="J27" i="38"/>
  <c r="C92" i="38" s="1"/>
  <c r="D27" i="38"/>
  <c r="C79" i="38" s="1"/>
  <c r="J26" i="38"/>
  <c r="B92" i="38" s="1"/>
  <c r="D26" i="38"/>
  <c r="B79" i="38" s="1"/>
  <c r="J25" i="38"/>
  <c r="C91" i="38" s="1"/>
  <c r="D25" i="38"/>
  <c r="C78" i="38" s="1"/>
  <c r="J24" i="38"/>
  <c r="B91" i="38" s="1"/>
  <c r="D24" i="38"/>
  <c r="B78" i="38" s="1"/>
  <c r="J23" i="38"/>
  <c r="C90" i="38" s="1"/>
  <c r="D23" i="38"/>
  <c r="C77" i="38" s="1"/>
  <c r="J22" i="38"/>
  <c r="D22" i="38"/>
  <c r="B77" i="38" s="1"/>
  <c r="J21" i="38"/>
  <c r="C89" i="38" s="1"/>
  <c r="D21" i="38"/>
  <c r="C76" i="38" s="1"/>
  <c r="J20" i="38"/>
  <c r="B89" i="38" s="1"/>
  <c r="D20" i="38"/>
  <c r="B76" i="38" s="1"/>
  <c r="J19" i="38"/>
  <c r="C88" i="38" s="1"/>
  <c r="D19" i="38"/>
  <c r="C75" i="38" s="1"/>
  <c r="J18" i="38"/>
  <c r="B88" i="38" s="1"/>
  <c r="D18" i="38"/>
  <c r="B75" i="38" s="1"/>
  <c r="J17" i="38"/>
  <c r="C87" i="38" s="1"/>
  <c r="D17" i="38"/>
  <c r="J16" i="38"/>
  <c r="B87" i="38" s="1"/>
  <c r="D16" i="38"/>
  <c r="B74" i="38" s="1"/>
  <c r="J15" i="38"/>
  <c r="C86" i="38" s="1"/>
  <c r="D15" i="38"/>
  <c r="C73" i="38" s="1"/>
  <c r="J14" i="38"/>
  <c r="D14" i="38"/>
  <c r="B73" i="38" s="1"/>
  <c r="J13" i="38"/>
  <c r="C85" i="38" s="1"/>
  <c r="D13" i="38"/>
  <c r="C72" i="38" s="1"/>
  <c r="J12" i="38"/>
  <c r="B85" i="38" s="1"/>
  <c r="D12" i="38"/>
  <c r="B72" i="38" s="1"/>
  <c r="J11" i="38"/>
  <c r="C84" i="38" s="1"/>
  <c r="D11" i="38"/>
  <c r="C71" i="38" s="1"/>
  <c r="J10" i="38"/>
  <c r="B84" i="38" s="1"/>
  <c r="D10" i="38"/>
  <c r="B71" i="38" s="1"/>
  <c r="J9" i="38"/>
  <c r="C83" i="38" s="1"/>
  <c r="D9" i="38"/>
  <c r="C70" i="38" s="1"/>
  <c r="J8" i="38"/>
  <c r="B83" i="38" s="1"/>
  <c r="D8" i="38"/>
  <c r="B70" i="38" s="1"/>
  <c r="J7" i="38"/>
  <c r="C82" i="38" s="1"/>
  <c r="D7" i="38"/>
  <c r="C69" i="38" s="1"/>
  <c r="J6" i="38"/>
  <c r="D6" i="38"/>
  <c r="B69" i="38" s="1"/>
  <c r="R8" i="35"/>
  <c r="Q8" i="35"/>
  <c r="P8" i="35"/>
  <c r="O8" i="35"/>
  <c r="N8" i="35"/>
  <c r="M8" i="35"/>
  <c r="L8" i="35"/>
  <c r="I8" i="35"/>
  <c r="H8" i="35"/>
  <c r="G8" i="35"/>
  <c r="F8" i="35"/>
  <c r="E8" i="35"/>
  <c r="D8" i="35"/>
  <c r="C8" i="35"/>
  <c r="R7" i="35"/>
  <c r="Q7" i="35"/>
  <c r="P7" i="35"/>
  <c r="O7" i="35"/>
  <c r="N7" i="35"/>
  <c r="M7" i="35"/>
  <c r="L7" i="35"/>
  <c r="I7" i="35"/>
  <c r="H7" i="35"/>
  <c r="G7" i="35"/>
  <c r="F7" i="35"/>
  <c r="E7" i="35"/>
  <c r="D7" i="35"/>
  <c r="C7" i="35"/>
  <c r="B92" i="34" l="1"/>
  <c r="B90" i="34"/>
  <c r="B84" i="34"/>
  <c r="B82" i="34"/>
  <c r="C80" i="34"/>
  <c r="C79" i="34"/>
  <c r="C78" i="34"/>
  <c r="C76" i="34"/>
  <c r="C75" i="34"/>
  <c r="C74" i="34"/>
  <c r="C72" i="34"/>
  <c r="C71" i="34"/>
  <c r="C70" i="34"/>
  <c r="C60" i="34"/>
  <c r="B60" i="34"/>
  <c r="C59" i="34"/>
  <c r="B59" i="34"/>
  <c r="C58" i="34"/>
  <c r="B58" i="34"/>
  <c r="C57" i="34"/>
  <c r="B57" i="34"/>
  <c r="C56" i="34"/>
  <c r="B56" i="34"/>
  <c r="C55" i="34"/>
  <c r="B55" i="34"/>
  <c r="C54" i="34"/>
  <c r="B54" i="34"/>
  <c r="C53" i="34"/>
  <c r="B53" i="34"/>
  <c r="C52" i="34"/>
  <c r="B52" i="34"/>
  <c r="C51" i="34"/>
  <c r="B51" i="34"/>
  <c r="C50" i="34"/>
  <c r="B50" i="34"/>
  <c r="C49" i="34"/>
  <c r="B49" i="34"/>
  <c r="C48" i="34"/>
  <c r="B48" i="34"/>
  <c r="C47" i="34"/>
  <c r="B47" i="34"/>
  <c r="C46" i="34"/>
  <c r="B46" i="34"/>
  <c r="C45" i="34"/>
  <c r="B45" i="34"/>
  <c r="C44" i="34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J31" i="34"/>
  <c r="D31" i="34"/>
  <c r="C81" i="34" s="1"/>
  <c r="J30" i="34"/>
  <c r="D30" i="34"/>
  <c r="B81" i="34" s="1"/>
  <c r="J29" i="34"/>
  <c r="C93" i="34" s="1"/>
  <c r="D29" i="34"/>
  <c r="J28" i="34"/>
  <c r="B93" i="34" s="1"/>
  <c r="D28" i="34"/>
  <c r="B80" i="34" s="1"/>
  <c r="J27" i="34"/>
  <c r="C92" i="34" s="1"/>
  <c r="D27" i="34"/>
  <c r="J26" i="34"/>
  <c r="D26" i="34"/>
  <c r="B79" i="34" s="1"/>
  <c r="J25" i="34"/>
  <c r="C91" i="34" s="1"/>
  <c r="D25" i="34"/>
  <c r="J24" i="34"/>
  <c r="B91" i="34" s="1"/>
  <c r="D24" i="34"/>
  <c r="B78" i="34" s="1"/>
  <c r="J23" i="34"/>
  <c r="C90" i="34" s="1"/>
  <c r="D23" i="34"/>
  <c r="C77" i="34" s="1"/>
  <c r="J22" i="34"/>
  <c r="D22" i="34"/>
  <c r="B77" i="34" s="1"/>
  <c r="J21" i="34"/>
  <c r="C89" i="34" s="1"/>
  <c r="D21" i="34"/>
  <c r="J20" i="34"/>
  <c r="B89" i="34" s="1"/>
  <c r="D20" i="34"/>
  <c r="B76" i="34" s="1"/>
  <c r="J19" i="34"/>
  <c r="C88" i="34" s="1"/>
  <c r="D19" i="34"/>
  <c r="J18" i="34"/>
  <c r="B88" i="34" s="1"/>
  <c r="D18" i="34"/>
  <c r="B75" i="34" s="1"/>
  <c r="J17" i="34"/>
  <c r="C87" i="34" s="1"/>
  <c r="D17" i="34"/>
  <c r="J16" i="34"/>
  <c r="B87" i="34" s="1"/>
  <c r="D16" i="34"/>
  <c r="B74" i="34" s="1"/>
  <c r="J15" i="34"/>
  <c r="C86" i="34" s="1"/>
  <c r="D15" i="34"/>
  <c r="C73" i="34" s="1"/>
  <c r="J14" i="34"/>
  <c r="B86" i="34" s="1"/>
  <c r="D14" i="34"/>
  <c r="B73" i="34" s="1"/>
  <c r="J13" i="34"/>
  <c r="C85" i="34" s="1"/>
  <c r="D13" i="34"/>
  <c r="J12" i="34"/>
  <c r="B85" i="34" s="1"/>
  <c r="D12" i="34"/>
  <c r="B72" i="34" s="1"/>
  <c r="J11" i="34"/>
  <c r="C84" i="34" s="1"/>
  <c r="D11" i="34"/>
  <c r="J10" i="34"/>
  <c r="D10" i="34"/>
  <c r="B71" i="34" s="1"/>
  <c r="J9" i="34"/>
  <c r="C83" i="34" s="1"/>
  <c r="D9" i="34"/>
  <c r="J8" i="34"/>
  <c r="B83" i="34" s="1"/>
  <c r="D8" i="34"/>
  <c r="B70" i="34" s="1"/>
  <c r="J7" i="34"/>
  <c r="C82" i="34" s="1"/>
  <c r="D7" i="34"/>
  <c r="C69" i="34" s="1"/>
  <c r="J6" i="34"/>
  <c r="D6" i="34"/>
  <c r="B69" i="34" s="1"/>
  <c r="B90" i="31" l="1"/>
  <c r="B86" i="31"/>
  <c r="B82" i="31"/>
  <c r="C74" i="31"/>
  <c r="C60" i="31"/>
  <c r="B60" i="31"/>
  <c r="C59" i="31"/>
  <c r="B59" i="31"/>
  <c r="C58" i="31"/>
  <c r="B58" i="31"/>
  <c r="C57" i="31"/>
  <c r="B57" i="31"/>
  <c r="C56" i="31"/>
  <c r="B56" i="31"/>
  <c r="C55" i="31"/>
  <c r="B55" i="31"/>
  <c r="C54" i="31"/>
  <c r="B54" i="31"/>
  <c r="C53" i="31"/>
  <c r="B53" i="31"/>
  <c r="C52" i="31"/>
  <c r="B52" i="31"/>
  <c r="C51" i="31"/>
  <c r="B51" i="31"/>
  <c r="C50" i="31"/>
  <c r="B50" i="31"/>
  <c r="C49" i="31"/>
  <c r="B49" i="31"/>
  <c r="C48" i="31"/>
  <c r="B48" i="31"/>
  <c r="C47" i="31"/>
  <c r="B47" i="31"/>
  <c r="C46" i="31"/>
  <c r="B46" i="31"/>
  <c r="C45" i="31"/>
  <c r="B45" i="31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J31" i="31"/>
  <c r="D31" i="31"/>
  <c r="C81" i="31" s="1"/>
  <c r="J30" i="31"/>
  <c r="D30" i="31"/>
  <c r="B81" i="31" s="1"/>
  <c r="J29" i="31"/>
  <c r="C93" i="31" s="1"/>
  <c r="D29" i="31"/>
  <c r="C80" i="31" s="1"/>
  <c r="J28" i="31"/>
  <c r="B93" i="31" s="1"/>
  <c r="D28" i="31"/>
  <c r="B80" i="31" s="1"/>
  <c r="J27" i="31"/>
  <c r="C92" i="31" s="1"/>
  <c r="D27" i="31"/>
  <c r="C79" i="31" s="1"/>
  <c r="J26" i="31"/>
  <c r="B92" i="31" s="1"/>
  <c r="D26" i="31"/>
  <c r="B79" i="31" s="1"/>
  <c r="J25" i="31"/>
  <c r="C91" i="31" s="1"/>
  <c r="D25" i="31"/>
  <c r="C78" i="31" s="1"/>
  <c r="J24" i="31"/>
  <c r="B91" i="31" s="1"/>
  <c r="D24" i="31"/>
  <c r="B78" i="31" s="1"/>
  <c r="J23" i="31"/>
  <c r="C90" i="31" s="1"/>
  <c r="D23" i="31"/>
  <c r="C77" i="31" s="1"/>
  <c r="J22" i="31"/>
  <c r="D22" i="31"/>
  <c r="B77" i="31" s="1"/>
  <c r="J21" i="31"/>
  <c r="C89" i="31" s="1"/>
  <c r="D21" i="31"/>
  <c r="C76" i="31" s="1"/>
  <c r="J20" i="31"/>
  <c r="B89" i="31" s="1"/>
  <c r="D20" i="31"/>
  <c r="B76" i="31" s="1"/>
  <c r="J19" i="31"/>
  <c r="C88" i="31" s="1"/>
  <c r="D19" i="31"/>
  <c r="C75" i="31" s="1"/>
  <c r="J18" i="31"/>
  <c r="B88" i="31" s="1"/>
  <c r="D18" i="31"/>
  <c r="B75" i="31" s="1"/>
  <c r="J17" i="31"/>
  <c r="C87" i="31" s="1"/>
  <c r="D17" i="31"/>
  <c r="J16" i="31"/>
  <c r="B87" i="31" s="1"/>
  <c r="D16" i="31"/>
  <c r="B74" i="31" s="1"/>
  <c r="J15" i="31"/>
  <c r="C86" i="31" s="1"/>
  <c r="D15" i="31"/>
  <c r="C73" i="31" s="1"/>
  <c r="J14" i="31"/>
  <c r="D14" i="31"/>
  <c r="B73" i="31" s="1"/>
  <c r="J13" i="31"/>
  <c r="C85" i="31" s="1"/>
  <c r="D13" i="31"/>
  <c r="C72" i="31" s="1"/>
  <c r="J12" i="31"/>
  <c r="B85" i="31" s="1"/>
  <c r="D12" i="31"/>
  <c r="B72" i="31" s="1"/>
  <c r="J11" i="31"/>
  <c r="C84" i="31" s="1"/>
  <c r="D11" i="31"/>
  <c r="C71" i="31" s="1"/>
  <c r="J10" i="31"/>
  <c r="B84" i="31" s="1"/>
  <c r="D10" i="31"/>
  <c r="B71" i="31" s="1"/>
  <c r="J9" i="31"/>
  <c r="C83" i="31" s="1"/>
  <c r="D9" i="31"/>
  <c r="C70" i="31" s="1"/>
  <c r="J8" i="31"/>
  <c r="B83" i="31" s="1"/>
  <c r="D8" i="31"/>
  <c r="B70" i="31" s="1"/>
  <c r="J7" i="31"/>
  <c r="C82" i="31" s="1"/>
  <c r="D7" i="31"/>
  <c r="C69" i="31" s="1"/>
  <c r="J6" i="31"/>
  <c r="D6" i="31"/>
  <c r="B69" i="31" s="1"/>
  <c r="K32" i="28" l="1"/>
  <c r="K31" i="28"/>
  <c r="N28" i="28" l="1"/>
  <c r="M28" i="28"/>
  <c r="N26" i="28"/>
  <c r="M26" i="28"/>
  <c r="N25" i="28"/>
  <c r="N21" i="28"/>
  <c r="N14" i="28"/>
  <c r="M14" i="28"/>
  <c r="N11" i="28"/>
  <c r="M11" i="28"/>
  <c r="N10" i="28"/>
  <c r="M10" i="28"/>
  <c r="N9" i="28"/>
  <c r="M8" i="28"/>
  <c r="N7" i="28"/>
  <c r="M7" i="28"/>
  <c r="N6" i="28"/>
  <c r="M6" i="28"/>
  <c r="N5" i="28"/>
  <c r="M5" i="28"/>
  <c r="N4" i="28"/>
  <c r="M4" i="28"/>
  <c r="N3" i="28"/>
  <c r="M3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</calcChain>
</file>

<file path=xl/sharedStrings.xml><?xml version="1.0" encoding="utf-8"?>
<sst xmlns="http://schemas.openxmlformats.org/spreadsheetml/2006/main" count="1037" uniqueCount="74">
  <si>
    <t>Deutsche</t>
  </si>
  <si>
    <t>Berechnungen des Instituts für Wirtschaft, Arbeit und Kultur, Frankfurt am Main</t>
  </si>
  <si>
    <t>1.4</t>
  </si>
  <si>
    <t>1.5</t>
  </si>
  <si>
    <t>X</t>
  </si>
  <si>
    <t>THEMENBEREICH</t>
  </si>
  <si>
    <t>BLATT</t>
  </si>
  <si>
    <t>MERKMAL</t>
  </si>
  <si>
    <t>1.</t>
  </si>
  <si>
    <t>1.4.1</t>
  </si>
  <si>
    <t>Gesamt</t>
  </si>
  <si>
    <t>Gewerbeanzeigen von Einzelunternehmern nach Staatsangehörigkeit des Inhabers</t>
  </si>
  <si>
    <t>Gewerbeanzeigen
 von Einzelunternehmen</t>
  </si>
  <si>
    <t>nach Nationalität</t>
  </si>
  <si>
    <t xml:space="preserve">Ausländer </t>
  </si>
  <si>
    <t xml:space="preserve">davon aus </t>
  </si>
  <si>
    <t>Italien</t>
  </si>
  <si>
    <t>der Türkei</t>
  </si>
  <si>
    <t>Griechenland</t>
  </si>
  <si>
    <t>Polen</t>
  </si>
  <si>
    <t xml:space="preserve"> dem ehem. Jugosl.</t>
  </si>
  <si>
    <t>Anmeldungen</t>
  </si>
  <si>
    <t>Abmeldungen</t>
  </si>
  <si>
    <t>ausländisch</t>
  </si>
  <si>
    <t>deutsch</t>
  </si>
  <si>
    <t>Quelle: Hessisches Statistisches Landesamt, Gewerbeanzeigenstatistik</t>
  </si>
  <si>
    <t>DEUTSCHE</t>
  </si>
  <si>
    <t>Anmeldung</t>
  </si>
  <si>
    <t>Abmeldung</t>
  </si>
  <si>
    <t>Altenstadt</t>
  </si>
  <si>
    <t>Bad Nauheim</t>
  </si>
  <si>
    <t>Bad Vilbel</t>
  </si>
  <si>
    <t>Büdingen</t>
  </si>
  <si>
    <t>Butzbach</t>
  </si>
  <si>
    <t>Echzell</t>
  </si>
  <si>
    <t>Florstadt</t>
  </si>
  <si>
    <t>Friedberg</t>
  </si>
  <si>
    <t>Gedern</t>
  </si>
  <si>
    <t>Glauburg</t>
  </si>
  <si>
    <t>Hirzenhain</t>
  </si>
  <si>
    <t>Karben</t>
  </si>
  <si>
    <t>Kefenrod</t>
  </si>
  <si>
    <t>Limeshain</t>
  </si>
  <si>
    <t>Münzenberg</t>
  </si>
  <si>
    <t>Nidda</t>
  </si>
  <si>
    <t>Niddatal</t>
  </si>
  <si>
    <t>Ober-Mörlen</t>
  </si>
  <si>
    <t>Ortenberg</t>
  </si>
  <si>
    <t>Ranstadt</t>
  </si>
  <si>
    <t>Reichelsheim</t>
  </si>
  <si>
    <t>Rockenberg</t>
  </si>
  <si>
    <t>Rosbach v.d.H.</t>
  </si>
  <si>
    <t>Wölfersheim</t>
  </si>
  <si>
    <t>Wöllstadt</t>
  </si>
  <si>
    <t>Wetteraukreis</t>
  </si>
  <si>
    <t>AUSLÄNDER</t>
  </si>
  <si>
    <t xml:space="preserve">Gewerbeanzeigen von Einzelunternehmern nach Staatsangehörigkeit, in Gemeinden des Wetteraukreises
</t>
  </si>
  <si>
    <t>Gewerbeanzeigen von Einzelunternehmern nach Staatsangehörigkeit des Inhabers und Gemeinden</t>
  </si>
  <si>
    <t>2015, Wetteraukreis</t>
  </si>
  <si>
    <t>Gewerbeanzeigen von Einzelunternehmern</t>
  </si>
  <si>
    <t>Zeitreihe: nach Staatsangehörigkeit</t>
  </si>
  <si>
    <t>zurück zur Übersicht</t>
  </si>
  <si>
    <t>2016, Wetteraukreis</t>
  </si>
  <si>
    <t xml:space="preserve"> dem ehem. Jugosl.*</t>
  </si>
  <si>
    <t>Anmerkung: * 2015 sind nur Daten zu Kroatien vorhanden</t>
  </si>
  <si>
    <t>Jahr</t>
  </si>
  <si>
    <t>nach Gemeinden und kreisfreien Städten</t>
  </si>
  <si>
    <t>Gewerbeanzeigen von Einzelunternehmern, Zeitreihe ab 2005, Wetteraukreis und Land Hessen, Tabelle</t>
  </si>
  <si>
    <t>Gewerbeanzeigen von Einzelunternehmern, Zeitreihe ab 2005, Wetteraukreis und Land Hessen, Grafik</t>
  </si>
  <si>
    <t>Zeitreihe ab 2005, Wetteraukreis</t>
  </si>
  <si>
    <t>Zeitreihe ab 2005, Land Hessen</t>
  </si>
  <si>
    <t>2017, Wetteraukreis</t>
  </si>
  <si>
    <t>2018, Wetteraukreis</t>
  </si>
  <si>
    <t>2019, Wetteraukreis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</si>
</sst>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* #,##0;* \-_ #,##0;\-"/>
    <numFmt numFmtId="166" formatCode="0.0%"/>
    <numFmt numFmtId="167" formatCode="#,##0_ ;[Red]\-#,##0\ "/>
    <numFmt numFmtId="168" formatCode="#\ ##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10"/>
      <name val="Arial"/>
      <family val="2"/>
    </font>
    <font>
      <u/>
      <sz val="10"/>
      <color theme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" fontId="8" fillId="0" borderId="0" xfId="0" quotePrefix="1" applyNumberFormat="1" applyFont="1" applyAlignment="1">
      <alignment vertical="top"/>
    </xf>
    <xf numFmtId="0" fontId="12" fillId="0" borderId="0" xfId="0" applyFont="1" applyAlignment="1">
      <alignment textRotation="90"/>
    </xf>
    <xf numFmtId="16" fontId="8" fillId="2" borderId="0" xfId="0" quotePrefix="1" applyNumberFormat="1" applyFont="1" applyFill="1" applyAlignment="1">
      <alignment vertical="top"/>
    </xf>
    <xf numFmtId="0" fontId="0" fillId="0" borderId="0" xfId="0" applyBorder="1"/>
    <xf numFmtId="0" fontId="14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1" fillId="2" borderId="0" xfId="5" applyFont="1" applyFill="1" applyAlignment="1">
      <alignment horizontal="center" vertical="top"/>
    </xf>
    <xf numFmtId="0" fontId="2" fillId="0" borderId="0" xfId="0" applyFont="1" applyBorder="1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166" fontId="2" fillId="0" borderId="0" xfId="6" applyNumberFormat="1" applyFont="1" applyFill="1" applyBorder="1" applyAlignment="1">
      <alignment horizontal="right"/>
    </xf>
    <xf numFmtId="1" fontId="2" fillId="0" borderId="0" xfId="6" applyNumberFormat="1" applyFont="1" applyFill="1" applyBorder="1" applyAlignment="1">
      <alignment horizontal="right"/>
    </xf>
    <xf numFmtId="166" fontId="2" fillId="0" borderId="0" xfId="6" applyNumberFormat="1" applyFont="1" applyFill="1" applyBorder="1"/>
    <xf numFmtId="0" fontId="10" fillId="0" borderId="0" xfId="0" applyFont="1" applyFill="1" applyBorder="1"/>
    <xf numFmtId="1" fontId="2" fillId="0" borderId="0" xfId="6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17" fillId="0" borderId="0" xfId="0" applyFont="1"/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" fontId="2" fillId="0" borderId="1" xfId="7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1" fontId="2" fillId="0" borderId="1" xfId="7" applyNumberFormat="1" applyFont="1" applyBorder="1" applyAlignment="1">
      <alignment horizontal="right"/>
    </xf>
    <xf numFmtId="1" fontId="2" fillId="0" borderId="4" xfId="7" applyNumberFormat="1" applyFont="1" applyFill="1" applyBorder="1" applyAlignment="1">
      <alignment horizontal="right"/>
    </xf>
    <xf numFmtId="1" fontId="2" fillId="0" borderId="1" xfId="6" applyNumberFormat="1" applyFont="1" applyBorder="1" applyAlignment="1">
      <alignment horizontal="right"/>
    </xf>
    <xf numFmtId="1" fontId="2" fillId="0" borderId="3" xfId="6" applyNumberFormat="1" applyFont="1" applyBorder="1" applyAlignment="1">
      <alignment horizontal="right"/>
    </xf>
    <xf numFmtId="1" fontId="2" fillId="0" borderId="12" xfId="6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3" fontId="2" fillId="0" borderId="1" xfId="6" applyNumberFormat="1" applyFont="1" applyBorder="1" applyAlignment="1">
      <alignment horizontal="right"/>
    </xf>
    <xf numFmtId="3" fontId="2" fillId="0" borderId="3" xfId="6" applyNumberFormat="1" applyFont="1" applyBorder="1" applyAlignment="1">
      <alignment horizontal="right"/>
    </xf>
    <xf numFmtId="3" fontId="2" fillId="0" borderId="1" xfId="6" applyNumberFormat="1" applyFont="1" applyFill="1" applyBorder="1" applyAlignment="1">
      <alignment horizontal="right"/>
    </xf>
    <xf numFmtId="3" fontId="2" fillId="0" borderId="1" xfId="7" applyNumberFormat="1" applyFont="1" applyBorder="1" applyAlignment="1">
      <alignment horizontal="right"/>
    </xf>
    <xf numFmtId="3" fontId="2" fillId="0" borderId="12" xfId="6" applyNumberFormat="1" applyFont="1" applyBorder="1" applyAlignment="1">
      <alignment horizontal="right"/>
    </xf>
    <xf numFmtId="0" fontId="3" fillId="0" borderId="0" xfId="0" applyFont="1" applyFill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3" fontId="2" fillId="0" borderId="0" xfId="7" applyNumberFormat="1" applyFont="1" applyBorder="1" applyAlignment="1">
      <alignment horizontal="right"/>
    </xf>
    <xf numFmtId="3" fontId="2" fillId="0" borderId="0" xfId="7" applyNumberFormat="1" applyFont="1" applyFill="1" applyBorder="1" applyAlignment="1">
      <alignment horizontal="right"/>
    </xf>
    <xf numFmtId="3" fontId="0" fillId="0" borderId="0" xfId="0" applyNumberFormat="1"/>
    <xf numFmtId="0" fontId="2" fillId="0" borderId="0" xfId="0" applyFont="1" applyFill="1" applyBorder="1" applyAlignment="1">
      <alignment vertical="center"/>
    </xf>
    <xf numFmtId="1" fontId="2" fillId="0" borderId="0" xfId="8" applyNumberFormat="1" applyFont="1" applyFill="1" applyBorder="1" applyAlignment="1">
      <alignment horizontal="right"/>
    </xf>
    <xf numFmtId="1" fontId="2" fillId="0" borderId="0" xfId="9" applyNumberFormat="1" applyFont="1" applyFill="1" applyBorder="1" applyAlignment="1">
      <alignment horizontal="right"/>
    </xf>
    <xf numFmtId="0" fontId="10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/>
    </xf>
    <xf numFmtId="16" fontId="8" fillId="4" borderId="0" xfId="0" quotePrefix="1" applyNumberFormat="1" applyFont="1" applyFill="1" applyAlignment="1">
      <alignment vertical="top"/>
    </xf>
    <xf numFmtId="0" fontId="8" fillId="4" borderId="0" xfId="0" applyFont="1" applyFill="1" applyAlignment="1">
      <alignment horizontal="center" vertical="top"/>
    </xf>
    <xf numFmtId="3" fontId="2" fillId="0" borderId="1" xfId="7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2" fillId="0" borderId="0" xfId="0" applyFont="1"/>
    <xf numFmtId="3" fontId="2" fillId="0" borderId="4" xfId="7" applyNumberFormat="1" applyFont="1" applyFill="1" applyBorder="1" applyAlignment="1">
      <alignment horizontal="right"/>
    </xf>
    <xf numFmtId="3" fontId="22" fillId="0" borderId="0" xfId="0" applyNumberFormat="1" applyFont="1"/>
    <xf numFmtId="0" fontId="21" fillId="0" borderId="0" xfId="5" applyFont="1" applyAlignment="1"/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" fontId="5" fillId="0" borderId="0" xfId="0" applyNumberFormat="1" applyFont="1"/>
    <xf numFmtId="167" fontId="2" fillId="0" borderId="0" xfId="8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168" fontId="23" fillId="5" borderId="0" xfId="0" applyNumberFormat="1" applyFont="1" applyFill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8" fillId="0" borderId="0" xfId="5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16" fontId="10" fillId="4" borderId="0" xfId="0" applyNumberFormat="1" applyFont="1" applyFill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21" fillId="0" borderId="0" xfId="5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0" xfId="5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8" fillId="0" borderId="0" xfId="5" applyFont="1" applyAlignment="1">
      <alignment horizontal="left"/>
    </xf>
    <xf numFmtId="0" fontId="11" fillId="4" borderId="0" xfId="5" applyFont="1" applyFill="1" applyAlignment="1">
      <alignment horizontal="center" vertical="top"/>
    </xf>
  </cellXfs>
  <cellStyles count="10">
    <cellStyle name="Komma" xfId="7" builtinId="3"/>
    <cellStyle name="Komma 2" xfId="8"/>
    <cellStyle name="Link" xfId="5" builtinId="8"/>
    <cellStyle name="Prozent" xfId="6" builtinId="5"/>
    <cellStyle name="Prozent 2" xfId="9"/>
    <cellStyle name="Standard" xfId="0" builtinId="0"/>
    <cellStyle name="Standard 3" xfId="1"/>
    <cellStyle name="Standard 4" xfId="2"/>
    <cellStyle name="Standard 5" xfId="3"/>
    <cellStyle name="Standard 6" xf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Gewerbeanzeigen von Einzelunternehmern mit ausländischer Staatsangehörigkeit,</a:t>
            </a:r>
            <a:r>
              <a:rPr lang="de-DE" sz="1000" baseline="0"/>
              <a:t> </a:t>
            </a:r>
            <a:r>
              <a:rPr lang="de-DE" sz="1000"/>
              <a:t>Zeitreihe ab 2006, Wetteraukreis</a:t>
            </a:r>
          </a:p>
        </c:rich>
      </c:tx>
      <c:layout>
        <c:manualLayout>
          <c:xMode val="edge"/>
          <c:yMode val="edge"/>
          <c:x val="0.17295903473776392"/>
          <c:y val="4.06816094947904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215062029928122E-2"/>
          <c:y val="0.11149950895619339"/>
          <c:w val="0.8922876321133717"/>
          <c:h val="0.66984395433378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96-4950-82DE-FBFA59F6EB2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96-4950-82DE-FBFA59F6EB2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196-4950-82DE-FBFA59F6EB20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196-4950-82DE-FBFA59F6EB2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196-4950-82DE-FBFA59F6EB20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196-4950-82DE-FBFA59F6EB20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196-4950-82DE-FBFA59F6EB20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196-4950-82DE-FBFA59F6EB2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196-4950-82DE-FBFA59F6EB2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196-4950-82DE-FBFA59F6EB2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196-4950-82DE-FBFA59F6EB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196-4950-82DE-FBFA59F6EB20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196-4950-82DE-FBFA59F6EB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'1.4.1'!$A$42:$B$71</c:f>
              <c:multiLvlStrCache>
                <c:ptCount val="30"/>
                <c:lvl>
                  <c:pt idx="0">
                    <c:v>Anmeldungen</c:v>
                  </c:pt>
                  <c:pt idx="1">
                    <c:v>Abmeldungen</c:v>
                  </c:pt>
                  <c:pt idx="2">
                    <c:v>Anmeldungen</c:v>
                  </c:pt>
                  <c:pt idx="3">
                    <c:v>Abmeldungen</c:v>
                  </c:pt>
                  <c:pt idx="4">
                    <c:v>Anmeldungen</c:v>
                  </c:pt>
                  <c:pt idx="5">
                    <c:v>Abmeldungen</c:v>
                  </c:pt>
                  <c:pt idx="6">
                    <c:v>Anmeldungen</c:v>
                  </c:pt>
                  <c:pt idx="7">
                    <c:v>Abmeldungen</c:v>
                  </c:pt>
                  <c:pt idx="8">
                    <c:v>Anmeldungen</c:v>
                  </c:pt>
                  <c:pt idx="9">
                    <c:v>Abmeldungen</c:v>
                  </c:pt>
                  <c:pt idx="10">
                    <c:v>Anmeldungen</c:v>
                  </c:pt>
                  <c:pt idx="11">
                    <c:v>Abmeldungen</c:v>
                  </c:pt>
                  <c:pt idx="12">
                    <c:v>Anmeldungen</c:v>
                  </c:pt>
                  <c:pt idx="13">
                    <c:v>Abmeldungen</c:v>
                  </c:pt>
                  <c:pt idx="14">
                    <c:v>Anmeldungen</c:v>
                  </c:pt>
                  <c:pt idx="15">
                    <c:v>Abmeldungen</c:v>
                  </c:pt>
                  <c:pt idx="16">
                    <c:v>Anmeldungen</c:v>
                  </c:pt>
                  <c:pt idx="17">
                    <c:v>Abmeldungen</c:v>
                  </c:pt>
                  <c:pt idx="18">
                    <c:v>Anmeldungen</c:v>
                  </c:pt>
                  <c:pt idx="19">
                    <c:v>Abmeldungen</c:v>
                  </c:pt>
                  <c:pt idx="20">
                    <c:v>Anmeldungen</c:v>
                  </c:pt>
                  <c:pt idx="21">
                    <c:v>Abmeldungen</c:v>
                  </c:pt>
                  <c:pt idx="22">
                    <c:v>Anmeldungen</c:v>
                  </c:pt>
                  <c:pt idx="23">
                    <c:v>Abmeldungen</c:v>
                  </c:pt>
                  <c:pt idx="24">
                    <c:v>Anmeldungen</c:v>
                  </c:pt>
                  <c:pt idx="25">
                    <c:v>Abmeldungen</c:v>
                  </c:pt>
                  <c:pt idx="26">
                    <c:v>Anmeldungen</c:v>
                  </c:pt>
                  <c:pt idx="27">
                    <c:v>Abmeldungen</c:v>
                  </c:pt>
                  <c:pt idx="28">
                    <c:v>Anmeldungen</c:v>
                  </c:pt>
                  <c:pt idx="29">
                    <c:v>Abmeldungen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  <c:pt idx="6">
                    <c:v>2016</c:v>
                  </c:pt>
                  <c:pt idx="8">
                    <c:v>2015</c:v>
                  </c:pt>
                  <c:pt idx="10">
                    <c:v>2014</c:v>
                  </c:pt>
                  <c:pt idx="12">
                    <c:v>2013</c:v>
                  </c:pt>
                  <c:pt idx="14">
                    <c:v>2012</c:v>
                  </c:pt>
                  <c:pt idx="16">
                    <c:v>2011</c:v>
                  </c:pt>
                  <c:pt idx="18">
                    <c:v>2010</c:v>
                  </c:pt>
                  <c:pt idx="20">
                    <c:v>2009</c:v>
                  </c:pt>
                  <c:pt idx="22">
                    <c:v>2008</c:v>
                  </c:pt>
                  <c:pt idx="24">
                    <c:v>2007</c:v>
                  </c:pt>
                  <c:pt idx="26">
                    <c:v>2006</c:v>
                  </c:pt>
                  <c:pt idx="28">
                    <c:v>2005</c:v>
                  </c:pt>
                </c:lvl>
              </c:multiLvlStrCache>
            </c:multiLvlStrRef>
          </c:cat>
          <c:val>
            <c:numRef>
              <c:f>'1.4.1'!$C$42:$C$71</c:f>
              <c:numCache>
                <c:formatCode>#,##0</c:formatCode>
                <c:ptCount val="30"/>
                <c:pt idx="0">
                  <c:v>559</c:v>
                </c:pt>
                <c:pt idx="1">
                  <c:v>557</c:v>
                </c:pt>
                <c:pt idx="2">
                  <c:v>752</c:v>
                </c:pt>
                <c:pt idx="3">
                  <c:v>610</c:v>
                </c:pt>
                <c:pt idx="4">
                  <c:v>687</c:v>
                </c:pt>
                <c:pt idx="5">
                  <c:v>622</c:v>
                </c:pt>
                <c:pt idx="6">
                  <c:v>648</c:v>
                </c:pt>
                <c:pt idx="7">
                  <c:v>639</c:v>
                </c:pt>
                <c:pt idx="8">
                  <c:v>725</c:v>
                </c:pt>
                <c:pt idx="9">
                  <c:v>662</c:v>
                </c:pt>
                <c:pt idx="10">
                  <c:v>778</c:v>
                </c:pt>
                <c:pt idx="11">
                  <c:v>869</c:v>
                </c:pt>
                <c:pt idx="12">
                  <c:v>1037</c:v>
                </c:pt>
                <c:pt idx="13">
                  <c:v>849</c:v>
                </c:pt>
                <c:pt idx="14">
                  <c:v>855</c:v>
                </c:pt>
                <c:pt idx="15">
                  <c:v>687</c:v>
                </c:pt>
                <c:pt idx="16">
                  <c:v>863</c:v>
                </c:pt>
                <c:pt idx="17">
                  <c:v>689</c:v>
                </c:pt>
                <c:pt idx="18">
                  <c:v>719</c:v>
                </c:pt>
                <c:pt idx="19">
                  <c:v>513</c:v>
                </c:pt>
                <c:pt idx="20">
                  <c:v>708</c:v>
                </c:pt>
                <c:pt idx="21">
                  <c:v>543</c:v>
                </c:pt>
                <c:pt idx="22">
                  <c:v>578</c:v>
                </c:pt>
                <c:pt idx="23">
                  <c:v>544</c:v>
                </c:pt>
                <c:pt idx="24">
                  <c:v>651</c:v>
                </c:pt>
                <c:pt idx="25">
                  <c:v>485</c:v>
                </c:pt>
                <c:pt idx="26">
                  <c:v>582</c:v>
                </c:pt>
                <c:pt idx="27">
                  <c:v>396</c:v>
                </c:pt>
                <c:pt idx="28">
                  <c:v>589</c:v>
                </c:pt>
                <c:pt idx="29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196-4950-82DE-FBFA59F6E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265712"/>
        <c:axId val="342266104"/>
      </c:barChart>
      <c:catAx>
        <c:axId val="34226571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2266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42266104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42265712"/>
        <c:crosses val="autoZero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Footer>&amp;L&amp;8*im Sinne von Diversität&amp;Z&amp;"Arial,Standard"&amp;8&amp;S von &amp;A&amp;R&amp;"Arial,Standard"&amp;8http://www.wetteraukreis.de/home/???</c:oddFooter>
    </c:headerFooter>
    <c:pageMargins b="0.98425196850393692" l="0.78740157480314954" r="0.39370078740157488" t="0.98425196850393692" header="0.51181102362204722" footer="0.51181102362204722"/>
    <c:pageSetup paperSize="9"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ausländischer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2017,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2769560075471601"/>
          <c:y val="2.5314043810148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574765882077847E-2"/>
          <c:y val="0.1186890127118142"/>
          <c:w val="0.94378079054945718"/>
          <c:h val="0.69546161774520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'1.5_17'!$B$68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'1.5_17'!$A$69:$A$93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'1.5_17'!$B$69:$B$93</c:f>
              <c:numCache>
                <c:formatCode>#,##0_ ;[Red]\-#,##0\ </c:formatCode>
                <c:ptCount val="25"/>
                <c:pt idx="0">
                  <c:v>26</c:v>
                </c:pt>
                <c:pt idx="1">
                  <c:v>82</c:v>
                </c:pt>
                <c:pt idx="2">
                  <c:v>121</c:v>
                </c:pt>
                <c:pt idx="3">
                  <c:v>44</c:v>
                </c:pt>
                <c:pt idx="4">
                  <c:v>70</c:v>
                </c:pt>
                <c:pt idx="5">
                  <c:v>9</c:v>
                </c:pt>
                <c:pt idx="6">
                  <c:v>11</c:v>
                </c:pt>
                <c:pt idx="7">
                  <c:v>95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81</c:v>
                </c:pt>
                <c:pt idx="12">
                  <c:v>0</c:v>
                </c:pt>
                <c:pt idx="13">
                  <c:v>14</c:v>
                </c:pt>
                <c:pt idx="14">
                  <c:v>2</c:v>
                </c:pt>
                <c:pt idx="15">
                  <c:v>12</c:v>
                </c:pt>
                <c:pt idx="16">
                  <c:v>15</c:v>
                </c:pt>
                <c:pt idx="17">
                  <c:v>15</c:v>
                </c:pt>
                <c:pt idx="18">
                  <c:v>4</c:v>
                </c:pt>
                <c:pt idx="19">
                  <c:v>3</c:v>
                </c:pt>
                <c:pt idx="20">
                  <c:v>10</c:v>
                </c:pt>
                <c:pt idx="21">
                  <c:v>4</c:v>
                </c:pt>
                <c:pt idx="22">
                  <c:v>23</c:v>
                </c:pt>
                <c:pt idx="23">
                  <c:v>18</c:v>
                </c:pt>
                <c:pt idx="2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2-4252-849C-8A470CBAC89F}"/>
            </c:ext>
          </c:extLst>
        </c:ser>
        <c:ser>
          <c:idx val="1"/>
          <c:order val="1"/>
          <c:tx>
            <c:strRef>
              <c:f>'1.5_17'!$C$68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'1.5_17'!$A$69:$A$93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'1.5_17'!$C$69:$C$93</c:f>
              <c:numCache>
                <c:formatCode>#,##0_ ;[Red]\-#,##0\ </c:formatCode>
                <c:ptCount val="25"/>
                <c:pt idx="0">
                  <c:v>24</c:v>
                </c:pt>
                <c:pt idx="1">
                  <c:v>68</c:v>
                </c:pt>
                <c:pt idx="2">
                  <c:v>98</c:v>
                </c:pt>
                <c:pt idx="3">
                  <c:v>33</c:v>
                </c:pt>
                <c:pt idx="4">
                  <c:v>43</c:v>
                </c:pt>
                <c:pt idx="5">
                  <c:v>5</c:v>
                </c:pt>
                <c:pt idx="6">
                  <c:v>8</c:v>
                </c:pt>
                <c:pt idx="7">
                  <c:v>88</c:v>
                </c:pt>
                <c:pt idx="8">
                  <c:v>33</c:v>
                </c:pt>
                <c:pt idx="9">
                  <c:v>2</c:v>
                </c:pt>
                <c:pt idx="10">
                  <c:v>1</c:v>
                </c:pt>
                <c:pt idx="11">
                  <c:v>69</c:v>
                </c:pt>
                <c:pt idx="12">
                  <c:v>2</c:v>
                </c:pt>
                <c:pt idx="13">
                  <c:v>12</c:v>
                </c:pt>
                <c:pt idx="14">
                  <c:v>4</c:v>
                </c:pt>
                <c:pt idx="15">
                  <c:v>17</c:v>
                </c:pt>
                <c:pt idx="16">
                  <c:v>12</c:v>
                </c:pt>
                <c:pt idx="17">
                  <c:v>21</c:v>
                </c:pt>
                <c:pt idx="18">
                  <c:v>6</c:v>
                </c:pt>
                <c:pt idx="19">
                  <c:v>5</c:v>
                </c:pt>
                <c:pt idx="20">
                  <c:v>8</c:v>
                </c:pt>
                <c:pt idx="21">
                  <c:v>6</c:v>
                </c:pt>
                <c:pt idx="22">
                  <c:v>34</c:v>
                </c:pt>
                <c:pt idx="23">
                  <c:v>13</c:v>
                </c:pt>
                <c:pt idx="2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2-4252-849C-8A470CBA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9136960"/>
        <c:axId val="-1509138048"/>
      </c:barChart>
      <c:catAx>
        <c:axId val="-15091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09138048"/>
        <c:crosses val="autoZero"/>
        <c:auto val="1"/>
        <c:lblAlgn val="ctr"/>
        <c:lblOffset val="100"/>
        <c:noMultiLvlLbl val="0"/>
      </c:catAx>
      <c:valAx>
        <c:axId val="-15091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0913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deutscher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2016,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1694890478793602"/>
          <c:y val="1.484235205229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'1.5_16'!$B$35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'1.5_16'!$A$36:$A$60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'1.5_16'!$B$36:$B$60</c:f>
              <c:numCache>
                <c:formatCode>0</c:formatCode>
                <c:ptCount val="25"/>
                <c:pt idx="0">
                  <c:v>82</c:v>
                </c:pt>
                <c:pt idx="1">
                  <c:v>176</c:v>
                </c:pt>
                <c:pt idx="2">
                  <c:v>186</c:v>
                </c:pt>
                <c:pt idx="3">
                  <c:v>136</c:v>
                </c:pt>
                <c:pt idx="4">
                  <c:v>146</c:v>
                </c:pt>
                <c:pt idx="5">
                  <c:v>25</c:v>
                </c:pt>
                <c:pt idx="6">
                  <c:v>49</c:v>
                </c:pt>
                <c:pt idx="7">
                  <c:v>144</c:v>
                </c:pt>
                <c:pt idx="8">
                  <c:v>51</c:v>
                </c:pt>
                <c:pt idx="9">
                  <c:v>19</c:v>
                </c:pt>
                <c:pt idx="10">
                  <c:v>13</c:v>
                </c:pt>
                <c:pt idx="11">
                  <c:v>124</c:v>
                </c:pt>
                <c:pt idx="12">
                  <c:v>14</c:v>
                </c:pt>
                <c:pt idx="13">
                  <c:v>50</c:v>
                </c:pt>
                <c:pt idx="14">
                  <c:v>32</c:v>
                </c:pt>
                <c:pt idx="15">
                  <c:v>82</c:v>
                </c:pt>
                <c:pt idx="16">
                  <c:v>51</c:v>
                </c:pt>
                <c:pt idx="17">
                  <c:v>55</c:v>
                </c:pt>
                <c:pt idx="18">
                  <c:v>61</c:v>
                </c:pt>
                <c:pt idx="19">
                  <c:v>30</c:v>
                </c:pt>
                <c:pt idx="20">
                  <c:v>45</c:v>
                </c:pt>
                <c:pt idx="21">
                  <c:v>38</c:v>
                </c:pt>
                <c:pt idx="22">
                  <c:v>70</c:v>
                </c:pt>
                <c:pt idx="23">
                  <c:v>58</c:v>
                </c:pt>
                <c:pt idx="2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B-4BFF-8CE6-CC322E84206E}"/>
            </c:ext>
          </c:extLst>
        </c:ser>
        <c:ser>
          <c:idx val="1"/>
          <c:order val="1"/>
          <c:tx>
            <c:strRef>
              <c:f>'1.5_16'!$C$35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'1.5_16'!$A$36:$A$60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'1.5_16'!$C$36:$C$60</c:f>
              <c:numCache>
                <c:formatCode>0</c:formatCode>
                <c:ptCount val="25"/>
                <c:pt idx="0">
                  <c:v>100</c:v>
                </c:pt>
                <c:pt idx="1">
                  <c:v>162</c:v>
                </c:pt>
                <c:pt idx="2">
                  <c:v>196</c:v>
                </c:pt>
                <c:pt idx="3">
                  <c:v>139</c:v>
                </c:pt>
                <c:pt idx="4">
                  <c:v>145</c:v>
                </c:pt>
                <c:pt idx="5">
                  <c:v>37</c:v>
                </c:pt>
                <c:pt idx="6">
                  <c:v>51</c:v>
                </c:pt>
                <c:pt idx="7">
                  <c:v>123</c:v>
                </c:pt>
                <c:pt idx="8">
                  <c:v>53</c:v>
                </c:pt>
                <c:pt idx="9">
                  <c:v>31</c:v>
                </c:pt>
                <c:pt idx="10">
                  <c:v>8</c:v>
                </c:pt>
                <c:pt idx="11">
                  <c:v>140</c:v>
                </c:pt>
                <c:pt idx="12">
                  <c:v>12</c:v>
                </c:pt>
                <c:pt idx="13">
                  <c:v>47</c:v>
                </c:pt>
                <c:pt idx="14">
                  <c:v>29</c:v>
                </c:pt>
                <c:pt idx="15">
                  <c:v>87</c:v>
                </c:pt>
                <c:pt idx="16">
                  <c:v>64</c:v>
                </c:pt>
                <c:pt idx="17">
                  <c:v>47</c:v>
                </c:pt>
                <c:pt idx="18">
                  <c:v>49</c:v>
                </c:pt>
                <c:pt idx="19">
                  <c:v>20</c:v>
                </c:pt>
                <c:pt idx="20">
                  <c:v>60</c:v>
                </c:pt>
                <c:pt idx="21">
                  <c:v>33</c:v>
                </c:pt>
                <c:pt idx="22">
                  <c:v>68</c:v>
                </c:pt>
                <c:pt idx="23">
                  <c:v>60</c:v>
                </c:pt>
                <c:pt idx="2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B-4BFF-8CE6-CC322E842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501913680"/>
        <c:axId val="-1501912592"/>
      </c:barChart>
      <c:catAx>
        <c:axId val="-15019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01912592"/>
        <c:crosses val="autoZero"/>
        <c:auto val="1"/>
        <c:lblAlgn val="ctr"/>
        <c:lblOffset val="100"/>
        <c:noMultiLvlLbl val="0"/>
      </c:catAx>
      <c:valAx>
        <c:axId val="-15019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5019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ausländischer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2016,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6468281982528397"/>
          <c:y val="4.6956997012141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574765882077847E-2"/>
          <c:y val="0.13373477306396966"/>
          <c:w val="0.94378079054945718"/>
          <c:h val="0.68041595937870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'1.5_16'!$M$2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'1.5_16'!$L$3:$L$27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'1.5_16'!$M$3:$M$27</c:f>
              <c:numCache>
                <c:formatCode>0</c:formatCode>
                <c:ptCount val="25"/>
                <c:pt idx="0">
                  <c:v>26</c:v>
                </c:pt>
                <c:pt idx="1">
                  <c:v>66</c:v>
                </c:pt>
                <c:pt idx="2">
                  <c:v>106</c:v>
                </c:pt>
                <c:pt idx="3">
                  <c:v>41</c:v>
                </c:pt>
                <c:pt idx="4">
                  <c:v>44</c:v>
                </c:pt>
                <c:pt idx="5">
                  <c:v>4</c:v>
                </c:pt>
                <c:pt idx="6">
                  <c:v>20</c:v>
                </c:pt>
                <c:pt idx="7">
                  <c:v>86</c:v>
                </c:pt>
                <c:pt idx="8">
                  <c:v>39</c:v>
                </c:pt>
                <c:pt idx="9">
                  <c:v>4</c:v>
                </c:pt>
                <c:pt idx="10">
                  <c:v>3</c:v>
                </c:pt>
                <c:pt idx="11">
                  <c:v>54</c:v>
                </c:pt>
                <c:pt idx="12">
                  <c:v>4</c:v>
                </c:pt>
                <c:pt idx="13">
                  <c:v>11</c:v>
                </c:pt>
                <c:pt idx="14">
                  <c:v>3</c:v>
                </c:pt>
                <c:pt idx="15">
                  <c:v>13</c:v>
                </c:pt>
                <c:pt idx="16">
                  <c:v>10</c:v>
                </c:pt>
                <c:pt idx="17">
                  <c:v>20</c:v>
                </c:pt>
                <c:pt idx="18">
                  <c:v>11</c:v>
                </c:pt>
                <c:pt idx="19">
                  <c:v>5</c:v>
                </c:pt>
                <c:pt idx="20">
                  <c:v>12</c:v>
                </c:pt>
                <c:pt idx="21">
                  <c:v>4</c:v>
                </c:pt>
                <c:pt idx="22">
                  <c:v>28</c:v>
                </c:pt>
                <c:pt idx="23">
                  <c:v>16</c:v>
                </c:pt>
                <c:pt idx="2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7-47D8-AC73-5138D8792BAE}"/>
            </c:ext>
          </c:extLst>
        </c:ser>
        <c:ser>
          <c:idx val="1"/>
          <c:order val="1"/>
          <c:tx>
            <c:strRef>
              <c:f>'1.5_16'!$N$2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'1.5_16'!$L$3:$L$27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'1.5_16'!$N$3:$N$27</c:f>
              <c:numCache>
                <c:formatCode>0</c:formatCode>
                <c:ptCount val="25"/>
                <c:pt idx="0">
                  <c:v>26</c:v>
                </c:pt>
                <c:pt idx="1">
                  <c:v>87</c:v>
                </c:pt>
                <c:pt idx="2">
                  <c:v>135</c:v>
                </c:pt>
                <c:pt idx="3">
                  <c:v>36</c:v>
                </c:pt>
                <c:pt idx="4">
                  <c:v>52</c:v>
                </c:pt>
                <c:pt idx="5">
                  <c:v>3</c:v>
                </c:pt>
                <c:pt idx="6">
                  <c:v>23</c:v>
                </c:pt>
                <c:pt idx="7">
                  <c:v>74</c:v>
                </c:pt>
                <c:pt idx="8">
                  <c:v>27</c:v>
                </c:pt>
                <c:pt idx="9">
                  <c:v>7</c:v>
                </c:pt>
                <c:pt idx="10">
                  <c:v>5</c:v>
                </c:pt>
                <c:pt idx="11">
                  <c:v>79</c:v>
                </c:pt>
                <c:pt idx="12">
                  <c:v>5</c:v>
                </c:pt>
                <c:pt idx="13">
                  <c:v>15</c:v>
                </c:pt>
                <c:pt idx="14">
                  <c:v>3</c:v>
                </c:pt>
                <c:pt idx="15">
                  <c:v>15</c:v>
                </c:pt>
                <c:pt idx="16">
                  <c:v>19</c:v>
                </c:pt>
                <c:pt idx="17">
                  <c:v>16</c:v>
                </c:pt>
                <c:pt idx="18">
                  <c:v>8</c:v>
                </c:pt>
                <c:pt idx="19">
                  <c:v>6</c:v>
                </c:pt>
                <c:pt idx="20">
                  <c:v>9</c:v>
                </c:pt>
                <c:pt idx="21">
                  <c:v>4</c:v>
                </c:pt>
                <c:pt idx="22">
                  <c:v>29</c:v>
                </c:pt>
                <c:pt idx="23">
                  <c:v>16</c:v>
                </c:pt>
                <c:pt idx="2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7-47D8-AC73-5138D8792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6970992"/>
        <c:axId val="-1716974256"/>
      </c:barChart>
      <c:catAx>
        <c:axId val="-171697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74256"/>
        <c:crosses val="autoZero"/>
        <c:auto val="1"/>
        <c:lblAlgn val="ctr"/>
        <c:lblOffset val="100"/>
        <c:noMultiLvlLbl val="0"/>
      </c:catAx>
      <c:valAx>
        <c:axId val="-171697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7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deutscher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2015,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1694890478793602"/>
          <c:y val="1.484235205229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'1.5_15'!$B$35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'1.5_15'!$A$36:$A$60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'1.5_15'!$B$36:$B$60</c:f>
              <c:numCache>
                <c:formatCode>0</c:formatCode>
                <c:ptCount val="25"/>
                <c:pt idx="0">
                  <c:v>75</c:v>
                </c:pt>
                <c:pt idx="1">
                  <c:v>196</c:v>
                </c:pt>
                <c:pt idx="2">
                  <c:v>221</c:v>
                </c:pt>
                <c:pt idx="3">
                  <c:v>140</c:v>
                </c:pt>
                <c:pt idx="4">
                  <c:v>166</c:v>
                </c:pt>
                <c:pt idx="5">
                  <c:v>36</c:v>
                </c:pt>
                <c:pt idx="6">
                  <c:v>46</c:v>
                </c:pt>
                <c:pt idx="7">
                  <c:v>163</c:v>
                </c:pt>
                <c:pt idx="8">
                  <c:v>33</c:v>
                </c:pt>
                <c:pt idx="9">
                  <c:v>39</c:v>
                </c:pt>
                <c:pt idx="10">
                  <c:v>11</c:v>
                </c:pt>
                <c:pt idx="11">
                  <c:v>108</c:v>
                </c:pt>
                <c:pt idx="12">
                  <c:v>23</c:v>
                </c:pt>
                <c:pt idx="13">
                  <c:v>42</c:v>
                </c:pt>
                <c:pt idx="14">
                  <c:v>34</c:v>
                </c:pt>
                <c:pt idx="15">
                  <c:v>113</c:v>
                </c:pt>
                <c:pt idx="16">
                  <c:v>70</c:v>
                </c:pt>
                <c:pt idx="17">
                  <c:v>29</c:v>
                </c:pt>
                <c:pt idx="18">
                  <c:v>47</c:v>
                </c:pt>
                <c:pt idx="19">
                  <c:v>32</c:v>
                </c:pt>
                <c:pt idx="20">
                  <c:v>37</c:v>
                </c:pt>
                <c:pt idx="21">
                  <c:v>34</c:v>
                </c:pt>
                <c:pt idx="22">
                  <c:v>80</c:v>
                </c:pt>
                <c:pt idx="23">
                  <c:v>49</c:v>
                </c:pt>
                <c:pt idx="2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4-43F0-B173-FC12C2BDD8FD}"/>
            </c:ext>
          </c:extLst>
        </c:ser>
        <c:ser>
          <c:idx val="1"/>
          <c:order val="1"/>
          <c:tx>
            <c:strRef>
              <c:f>'1.5_15'!$C$35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'1.5_15'!$A$36:$A$60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'1.5_15'!$C$36:$C$60</c:f>
              <c:numCache>
                <c:formatCode>0</c:formatCode>
                <c:ptCount val="25"/>
                <c:pt idx="0">
                  <c:v>72</c:v>
                </c:pt>
                <c:pt idx="1">
                  <c:v>174</c:v>
                </c:pt>
                <c:pt idx="2">
                  <c:v>168</c:v>
                </c:pt>
                <c:pt idx="3">
                  <c:v>246</c:v>
                </c:pt>
                <c:pt idx="4">
                  <c:v>141</c:v>
                </c:pt>
                <c:pt idx="5">
                  <c:v>33</c:v>
                </c:pt>
                <c:pt idx="6">
                  <c:v>37</c:v>
                </c:pt>
                <c:pt idx="7">
                  <c:v>173</c:v>
                </c:pt>
                <c:pt idx="8">
                  <c:v>39</c:v>
                </c:pt>
                <c:pt idx="9">
                  <c:v>28</c:v>
                </c:pt>
                <c:pt idx="10">
                  <c:v>13</c:v>
                </c:pt>
                <c:pt idx="11">
                  <c:v>142</c:v>
                </c:pt>
                <c:pt idx="12">
                  <c:v>25</c:v>
                </c:pt>
                <c:pt idx="13">
                  <c:v>27</c:v>
                </c:pt>
                <c:pt idx="14">
                  <c:v>41</c:v>
                </c:pt>
                <c:pt idx="15">
                  <c:v>86</c:v>
                </c:pt>
                <c:pt idx="16">
                  <c:v>55</c:v>
                </c:pt>
                <c:pt idx="17">
                  <c:v>37</c:v>
                </c:pt>
                <c:pt idx="18">
                  <c:v>63</c:v>
                </c:pt>
                <c:pt idx="19">
                  <c:v>24</c:v>
                </c:pt>
                <c:pt idx="20">
                  <c:v>36</c:v>
                </c:pt>
                <c:pt idx="21">
                  <c:v>28</c:v>
                </c:pt>
                <c:pt idx="22">
                  <c:v>76</c:v>
                </c:pt>
                <c:pt idx="23">
                  <c:v>65</c:v>
                </c:pt>
                <c:pt idx="2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4-43F0-B173-FC12C2BD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6969904"/>
        <c:axId val="-1716978608"/>
      </c:barChart>
      <c:catAx>
        <c:axId val="-171696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78608"/>
        <c:crosses val="autoZero"/>
        <c:auto val="1"/>
        <c:lblAlgn val="ctr"/>
        <c:lblOffset val="100"/>
        <c:noMultiLvlLbl val="0"/>
      </c:catAx>
      <c:valAx>
        <c:axId val="-171697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6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ausländischer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2015,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6468281982528397"/>
          <c:y val="4.6956997012141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574765882077847E-2"/>
          <c:y val="0.13373477306396966"/>
          <c:w val="0.94378079054945718"/>
          <c:h val="0.68041595937870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'1.5_15'!$M$2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'1.5_15'!$L$3:$L$27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'1.5_15'!$M$3:$M$27</c:f>
              <c:numCache>
                <c:formatCode>0</c:formatCode>
                <c:ptCount val="25"/>
                <c:pt idx="0">
                  <c:v>28</c:v>
                </c:pt>
                <c:pt idx="1">
                  <c:v>83</c:v>
                </c:pt>
                <c:pt idx="2">
                  <c:v>127</c:v>
                </c:pt>
                <c:pt idx="3">
                  <c:v>49</c:v>
                </c:pt>
                <c:pt idx="4">
                  <c:v>55</c:v>
                </c:pt>
                <c:pt idx="5">
                  <c:v>4</c:v>
                </c:pt>
                <c:pt idx="6">
                  <c:v>19</c:v>
                </c:pt>
                <c:pt idx="7">
                  <c:v>79</c:v>
                </c:pt>
                <c:pt idx="8">
                  <c:v>16</c:v>
                </c:pt>
                <c:pt idx="9">
                  <c:v>9</c:v>
                </c:pt>
                <c:pt idx="10">
                  <c:v>4</c:v>
                </c:pt>
                <c:pt idx="11">
                  <c:v>79</c:v>
                </c:pt>
                <c:pt idx="12">
                  <c:v>15</c:v>
                </c:pt>
                <c:pt idx="13">
                  <c:v>15</c:v>
                </c:pt>
                <c:pt idx="14">
                  <c:v>3</c:v>
                </c:pt>
                <c:pt idx="15">
                  <c:v>17</c:v>
                </c:pt>
                <c:pt idx="16">
                  <c:v>25</c:v>
                </c:pt>
                <c:pt idx="17">
                  <c:v>13</c:v>
                </c:pt>
                <c:pt idx="18">
                  <c:v>10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41</c:v>
                </c:pt>
                <c:pt idx="23">
                  <c:v>15</c:v>
                </c:pt>
                <c:pt idx="2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0-45EA-B196-ECF01BB48583}"/>
            </c:ext>
          </c:extLst>
        </c:ser>
        <c:ser>
          <c:idx val="1"/>
          <c:order val="1"/>
          <c:tx>
            <c:strRef>
              <c:f>'1.5_15'!$N$2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'1.5_15'!$L$3:$L$27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'1.5_15'!$N$3:$N$27</c:f>
              <c:numCache>
                <c:formatCode>0</c:formatCode>
                <c:ptCount val="25"/>
                <c:pt idx="0">
                  <c:v>26</c:v>
                </c:pt>
                <c:pt idx="1">
                  <c:v>89</c:v>
                </c:pt>
                <c:pt idx="2">
                  <c:v>115</c:v>
                </c:pt>
                <c:pt idx="3">
                  <c:v>53</c:v>
                </c:pt>
                <c:pt idx="4">
                  <c:v>42</c:v>
                </c:pt>
                <c:pt idx="5">
                  <c:v>3</c:v>
                </c:pt>
                <c:pt idx="6">
                  <c:v>7</c:v>
                </c:pt>
                <c:pt idx="7">
                  <c:v>104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75</c:v>
                </c:pt>
                <c:pt idx="12">
                  <c:v>9</c:v>
                </c:pt>
                <c:pt idx="13">
                  <c:v>9</c:v>
                </c:pt>
                <c:pt idx="14">
                  <c:v>2</c:v>
                </c:pt>
                <c:pt idx="15">
                  <c:v>16</c:v>
                </c:pt>
                <c:pt idx="16">
                  <c:v>16</c:v>
                </c:pt>
                <c:pt idx="17">
                  <c:v>14</c:v>
                </c:pt>
                <c:pt idx="18">
                  <c:v>9</c:v>
                </c:pt>
                <c:pt idx="19">
                  <c:v>6</c:v>
                </c:pt>
                <c:pt idx="20">
                  <c:v>1</c:v>
                </c:pt>
                <c:pt idx="21">
                  <c:v>2</c:v>
                </c:pt>
                <c:pt idx="22">
                  <c:v>25</c:v>
                </c:pt>
                <c:pt idx="23">
                  <c:v>17</c:v>
                </c:pt>
                <c:pt idx="2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C0-45EA-B196-ECF01BB4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6981328"/>
        <c:axId val="-1716980784"/>
      </c:barChart>
      <c:catAx>
        <c:axId val="-171698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80784"/>
        <c:crosses val="autoZero"/>
        <c:auto val="1"/>
        <c:lblAlgn val="ctr"/>
        <c:lblOffset val="100"/>
        <c:noMultiLvlLbl val="0"/>
      </c:catAx>
      <c:valAx>
        <c:axId val="-17169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71698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Gewerbeanzeigen von Einzelunternehmern mit deutscher Staatsangehörigkeit,</a:t>
            </a:r>
            <a:r>
              <a:rPr lang="de-DE" sz="1000" baseline="0"/>
              <a:t> </a:t>
            </a:r>
            <a:r>
              <a:rPr lang="de-DE" sz="1000"/>
              <a:t>Zeitreihe ab 2006, Wetteraukreis</a:t>
            </a:r>
          </a:p>
        </c:rich>
      </c:tx>
      <c:layout>
        <c:manualLayout>
          <c:xMode val="edge"/>
          <c:yMode val="edge"/>
          <c:x val="0.17012640987444136"/>
          <c:y val="4.0681551996371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083315599063613E-2"/>
          <c:y val="0.12317488979544285"/>
          <c:w val="0.87206799319004058"/>
          <c:h val="0.65288736979843853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711-4A31-A6E9-EE10769808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11-4A31-A6E9-EE107698083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11-4A31-A6E9-EE107698083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11-4A31-A6E9-EE107698083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11-4A31-A6E9-EE107698083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11-4A31-A6E9-EE107698083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711-4A31-A6E9-EE107698083C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711-4A31-A6E9-EE107698083C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711-4A31-A6E9-EE107698083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711-4A31-A6E9-EE107698083C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711-4A31-A6E9-EE107698083C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C711-4A31-A6E9-EE107698083C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C711-4A31-A6E9-EE107698083C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C711-4A31-A6E9-EE107698083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'1.4.1'!$A$3:$B$32</c:f>
              <c:multiLvlStrCache>
                <c:ptCount val="30"/>
                <c:lvl>
                  <c:pt idx="0">
                    <c:v>Anmeldungen</c:v>
                  </c:pt>
                  <c:pt idx="1">
                    <c:v>Abmeldungen</c:v>
                  </c:pt>
                  <c:pt idx="2">
                    <c:v>Anmeldungen</c:v>
                  </c:pt>
                  <c:pt idx="3">
                    <c:v>Abmeldungen</c:v>
                  </c:pt>
                  <c:pt idx="4">
                    <c:v>Anmeldungen</c:v>
                  </c:pt>
                  <c:pt idx="5">
                    <c:v>Abmeldungen</c:v>
                  </c:pt>
                  <c:pt idx="6">
                    <c:v>Anmeldungen</c:v>
                  </c:pt>
                  <c:pt idx="7">
                    <c:v>Abmeldungen</c:v>
                  </c:pt>
                  <c:pt idx="8">
                    <c:v>Anmeldungen</c:v>
                  </c:pt>
                  <c:pt idx="9">
                    <c:v>Abmeldungen</c:v>
                  </c:pt>
                  <c:pt idx="10">
                    <c:v>Anmeldungen</c:v>
                  </c:pt>
                  <c:pt idx="11">
                    <c:v>Abmeldungen</c:v>
                  </c:pt>
                  <c:pt idx="12">
                    <c:v>Anmeldungen</c:v>
                  </c:pt>
                  <c:pt idx="13">
                    <c:v>Abmeldungen</c:v>
                  </c:pt>
                  <c:pt idx="14">
                    <c:v>Anmeldungen</c:v>
                  </c:pt>
                  <c:pt idx="15">
                    <c:v>Abmeldungen</c:v>
                  </c:pt>
                  <c:pt idx="16">
                    <c:v>Anmeldungen</c:v>
                  </c:pt>
                  <c:pt idx="17">
                    <c:v>Abmeldungen</c:v>
                  </c:pt>
                  <c:pt idx="18">
                    <c:v>Anmeldungen</c:v>
                  </c:pt>
                  <c:pt idx="19">
                    <c:v>Abmeldungen</c:v>
                  </c:pt>
                  <c:pt idx="20">
                    <c:v>Anmeldungen</c:v>
                  </c:pt>
                  <c:pt idx="21">
                    <c:v>Abmeldungen</c:v>
                  </c:pt>
                  <c:pt idx="22">
                    <c:v>Anmeldungen</c:v>
                  </c:pt>
                  <c:pt idx="23">
                    <c:v>Abmeldungen</c:v>
                  </c:pt>
                  <c:pt idx="24">
                    <c:v>Anmeldungen</c:v>
                  </c:pt>
                  <c:pt idx="25">
                    <c:v>Abmeldungen</c:v>
                  </c:pt>
                  <c:pt idx="26">
                    <c:v>Anmeldungen</c:v>
                  </c:pt>
                  <c:pt idx="27">
                    <c:v>Abmeldungen</c:v>
                  </c:pt>
                  <c:pt idx="28">
                    <c:v>Anmeldungen</c:v>
                  </c:pt>
                  <c:pt idx="29">
                    <c:v>Abmeldungen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  <c:pt idx="6">
                    <c:v>2016</c:v>
                  </c:pt>
                  <c:pt idx="8">
                    <c:v>2015</c:v>
                  </c:pt>
                  <c:pt idx="10">
                    <c:v>2014</c:v>
                  </c:pt>
                  <c:pt idx="12">
                    <c:v>2013</c:v>
                  </c:pt>
                  <c:pt idx="14">
                    <c:v>2012</c:v>
                  </c:pt>
                  <c:pt idx="16">
                    <c:v>2011</c:v>
                  </c:pt>
                  <c:pt idx="18">
                    <c:v>2010</c:v>
                  </c:pt>
                  <c:pt idx="20">
                    <c:v>2009</c:v>
                  </c:pt>
                  <c:pt idx="22">
                    <c:v>2008</c:v>
                  </c:pt>
                  <c:pt idx="24">
                    <c:v>2007</c:v>
                  </c:pt>
                  <c:pt idx="26">
                    <c:v>2006</c:v>
                  </c:pt>
                  <c:pt idx="28">
                    <c:v>2005</c:v>
                  </c:pt>
                </c:lvl>
              </c:multiLvlStrCache>
            </c:multiLvlStrRef>
          </c:cat>
          <c:val>
            <c:numRef>
              <c:f>'1.4.1'!$C$3:$C$32</c:f>
              <c:numCache>
                <c:formatCode>#,##0</c:formatCode>
                <c:ptCount val="30"/>
                <c:pt idx="0">
                  <c:v>1847</c:v>
                </c:pt>
                <c:pt idx="1">
                  <c:v>1979</c:v>
                </c:pt>
                <c:pt idx="2">
                  <c:v>1777</c:v>
                </c:pt>
                <c:pt idx="3">
                  <c:v>1891</c:v>
                </c:pt>
                <c:pt idx="4">
                  <c:v>1842</c:v>
                </c:pt>
                <c:pt idx="5">
                  <c:v>1879</c:v>
                </c:pt>
                <c:pt idx="6">
                  <c:v>1769</c:v>
                </c:pt>
                <c:pt idx="7">
                  <c:v>1778</c:v>
                </c:pt>
                <c:pt idx="8">
                  <c:v>1857</c:v>
                </c:pt>
                <c:pt idx="9">
                  <c:v>1888</c:v>
                </c:pt>
                <c:pt idx="10">
                  <c:v>1961</c:v>
                </c:pt>
                <c:pt idx="11">
                  <c:v>1852</c:v>
                </c:pt>
                <c:pt idx="12">
                  <c:v>1991</c:v>
                </c:pt>
                <c:pt idx="13">
                  <c:v>2007</c:v>
                </c:pt>
                <c:pt idx="14">
                  <c:v>2056</c:v>
                </c:pt>
                <c:pt idx="15">
                  <c:v>1909</c:v>
                </c:pt>
                <c:pt idx="16">
                  <c:v>2256</c:v>
                </c:pt>
                <c:pt idx="17">
                  <c:v>1975</c:v>
                </c:pt>
                <c:pt idx="18">
                  <c:v>2441</c:v>
                </c:pt>
                <c:pt idx="19">
                  <c:v>2178</c:v>
                </c:pt>
                <c:pt idx="20">
                  <c:v>2514</c:v>
                </c:pt>
                <c:pt idx="21">
                  <c:v>2076</c:v>
                </c:pt>
                <c:pt idx="22">
                  <c:v>2428</c:v>
                </c:pt>
                <c:pt idx="23">
                  <c:v>2176</c:v>
                </c:pt>
                <c:pt idx="24">
                  <c:v>2569</c:v>
                </c:pt>
                <c:pt idx="25">
                  <c:v>2168</c:v>
                </c:pt>
                <c:pt idx="26">
                  <c:v>2634</c:v>
                </c:pt>
                <c:pt idx="27">
                  <c:v>2140</c:v>
                </c:pt>
                <c:pt idx="28">
                  <c:v>2828</c:v>
                </c:pt>
                <c:pt idx="29">
                  <c:v>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C711-4A31-A6E9-EE10769808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9"/>
        <c:axId val="398351568"/>
        <c:axId val="398348040"/>
      </c:barChart>
      <c:catAx>
        <c:axId val="3983515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480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348040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51568"/>
        <c:crosses val="autoZero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>
      <c:oddHeader>&amp;Z&amp;"Arial,Standard"&amp;8Vielfalt* in der Wetterau - Monitor zu Bevölkerung, Arbeit und Bildung&amp;R&amp;8&amp;S von &amp;A</c:oddHeader>
      <c:oddFooter>&amp;L&amp;8*im Sinne von Diversität&amp;R&amp;"Arial,Standard"&amp;8http://interkulturelle.wetterau.de/projekte/monitor-vielfalt-in-der-wetterau</c:oddFooter>
    </c:headerFooter>
    <c:pageMargins b="0.78740157499999996" l="0.70000000000000007" r="0.70000000000000007" t="0.78740157499999996" header="0.30000000000000004" footer="0.30000000000000004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Gewerbeanzeigen von Einzelunternehmern mit ausländischer Staatsangehörigkeit,</a:t>
            </a:r>
            <a:r>
              <a:rPr lang="de-DE" sz="1000" baseline="0"/>
              <a:t> </a:t>
            </a:r>
            <a:r>
              <a:rPr lang="de-DE" sz="1000"/>
              <a:t>Zeitreihe ab 2006, Land Hessen</a:t>
            </a:r>
          </a:p>
        </c:rich>
      </c:tx>
      <c:layout>
        <c:manualLayout>
          <c:xMode val="edge"/>
          <c:yMode val="edge"/>
          <c:x val="0.15482709377411194"/>
          <c:y val="3.7348329394165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36014050763609E-2"/>
          <c:y val="0.10889302116302627"/>
          <c:w val="0.90888123003401777"/>
          <c:h val="0.674290902391168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B3D-4916-8CEF-D4051C41DE86}"/>
              </c:ext>
            </c:extLst>
          </c:dPt>
          <c:dPt>
            <c:idx val="2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B3D-4916-8CEF-D4051C41DE86}"/>
              </c:ext>
            </c:extLst>
          </c:dPt>
          <c:dPt>
            <c:idx val="4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B3D-4916-8CEF-D4051C41DE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3D-4916-8CEF-D4051C41DE86}"/>
              </c:ext>
            </c:extLst>
          </c:dPt>
          <c:dPt>
            <c:idx val="6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B3D-4916-8CEF-D4051C41DE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B3D-4916-8CEF-D4051C41DE86}"/>
              </c:ext>
            </c:extLst>
          </c:dPt>
          <c:dPt>
            <c:idx val="8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B3D-4916-8CEF-D4051C41DE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B3D-4916-8CEF-D4051C41DE86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AB3D-4916-8CEF-D4051C41DE8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B3D-4916-8CEF-D4051C41DE86}"/>
              </c:ext>
            </c:extLst>
          </c:dPt>
          <c:dPt>
            <c:idx val="12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AB3D-4916-8CEF-D4051C41DE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B3D-4916-8CEF-D4051C41DE86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AB3D-4916-8CEF-D4051C41DE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B3D-4916-8CEF-D4051C41DE86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AB3D-4916-8CEF-D4051C41DE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B3D-4916-8CEF-D4051C41DE86}"/>
              </c:ext>
            </c:extLst>
          </c:dPt>
          <c:dPt>
            <c:idx val="18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AB3D-4916-8CEF-D4051C41DE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B3D-4916-8CEF-D4051C41DE86}"/>
              </c:ext>
            </c:extLst>
          </c:dPt>
          <c:dPt>
            <c:idx val="20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AB3D-4916-8CEF-D4051C41DE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B3D-4916-8CEF-D4051C41DE86}"/>
              </c:ext>
            </c:extLst>
          </c:dPt>
          <c:dPt>
            <c:idx val="22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B3D-4916-8CEF-D4051C41DE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B3D-4916-8CEF-D4051C41DE86}"/>
              </c:ext>
            </c:extLst>
          </c:dPt>
          <c:dPt>
            <c:idx val="24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AB3D-4916-8CEF-D4051C41DE86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AB3D-4916-8CEF-D4051C41DE86}"/>
              </c:ext>
            </c:extLst>
          </c:dPt>
          <c:dPt>
            <c:idx val="26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AB3D-4916-8CEF-D4051C41DE86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AB3D-4916-8CEF-D4051C41DE86}"/>
              </c:ext>
            </c:extLst>
          </c:dPt>
          <c:dPt>
            <c:idx val="28"/>
            <c:invertIfNegative val="0"/>
            <c:bubble3D val="0"/>
            <c:spPr>
              <a:solidFill>
                <a:srgbClr val="0080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AB3D-4916-8CEF-D4051C41DE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'1.4.1'!$T$41:$U$70</c:f>
              <c:multiLvlStrCache>
                <c:ptCount val="30"/>
                <c:lvl>
                  <c:pt idx="0">
                    <c:v>Anmeldungen</c:v>
                  </c:pt>
                  <c:pt idx="1">
                    <c:v>Abmeldungen</c:v>
                  </c:pt>
                  <c:pt idx="2">
                    <c:v>Anmeldungen</c:v>
                  </c:pt>
                  <c:pt idx="3">
                    <c:v>Abmeldungen</c:v>
                  </c:pt>
                  <c:pt idx="4">
                    <c:v>Anmeldungen</c:v>
                  </c:pt>
                  <c:pt idx="5">
                    <c:v>Abmeldungen</c:v>
                  </c:pt>
                  <c:pt idx="6">
                    <c:v>Anmeldungen</c:v>
                  </c:pt>
                  <c:pt idx="7">
                    <c:v>Abmeldungen</c:v>
                  </c:pt>
                  <c:pt idx="8">
                    <c:v>Anmeldungen</c:v>
                  </c:pt>
                  <c:pt idx="9">
                    <c:v>Abmeldungen</c:v>
                  </c:pt>
                  <c:pt idx="10">
                    <c:v>Anmeldungen</c:v>
                  </c:pt>
                  <c:pt idx="11">
                    <c:v>Abmeldungen</c:v>
                  </c:pt>
                  <c:pt idx="12">
                    <c:v>Anmeldungen</c:v>
                  </c:pt>
                  <c:pt idx="13">
                    <c:v>Abmeldungen</c:v>
                  </c:pt>
                  <c:pt idx="14">
                    <c:v>Anmeldungen</c:v>
                  </c:pt>
                  <c:pt idx="15">
                    <c:v>Abmeldungen</c:v>
                  </c:pt>
                  <c:pt idx="16">
                    <c:v>Anmeldungen</c:v>
                  </c:pt>
                  <c:pt idx="17">
                    <c:v>Abmeldungen</c:v>
                  </c:pt>
                  <c:pt idx="18">
                    <c:v>Anmeldungen</c:v>
                  </c:pt>
                  <c:pt idx="19">
                    <c:v>Abmeldungen</c:v>
                  </c:pt>
                  <c:pt idx="20">
                    <c:v>Anmeldungen</c:v>
                  </c:pt>
                  <c:pt idx="21">
                    <c:v>Abmeldungen</c:v>
                  </c:pt>
                  <c:pt idx="22">
                    <c:v>Anmeldungen</c:v>
                  </c:pt>
                  <c:pt idx="23">
                    <c:v>Abmeldungen</c:v>
                  </c:pt>
                  <c:pt idx="24">
                    <c:v>Anmeldungen</c:v>
                  </c:pt>
                  <c:pt idx="25">
                    <c:v>Abmeldungen</c:v>
                  </c:pt>
                  <c:pt idx="26">
                    <c:v>Anmeldungen</c:v>
                  </c:pt>
                  <c:pt idx="27">
                    <c:v>Abmeldungen</c:v>
                  </c:pt>
                  <c:pt idx="28">
                    <c:v>Anmeldungen</c:v>
                  </c:pt>
                  <c:pt idx="29">
                    <c:v>Abmeldungen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  <c:pt idx="6">
                    <c:v>2016</c:v>
                  </c:pt>
                  <c:pt idx="8">
                    <c:v>2015</c:v>
                  </c:pt>
                  <c:pt idx="10">
                    <c:v>2014</c:v>
                  </c:pt>
                  <c:pt idx="12">
                    <c:v>2013</c:v>
                  </c:pt>
                  <c:pt idx="14">
                    <c:v>2012</c:v>
                  </c:pt>
                  <c:pt idx="16">
                    <c:v>2011</c:v>
                  </c:pt>
                  <c:pt idx="18">
                    <c:v>2010</c:v>
                  </c:pt>
                  <c:pt idx="20">
                    <c:v>2009</c:v>
                  </c:pt>
                  <c:pt idx="22">
                    <c:v>2008</c:v>
                  </c:pt>
                  <c:pt idx="24">
                    <c:v>2007</c:v>
                  </c:pt>
                  <c:pt idx="26">
                    <c:v>2006</c:v>
                  </c:pt>
                  <c:pt idx="28">
                    <c:v>2005</c:v>
                  </c:pt>
                </c:lvl>
              </c:multiLvlStrCache>
            </c:multiLvlStrRef>
          </c:cat>
          <c:val>
            <c:numRef>
              <c:f>'1.4.1'!$V$41:$V$70</c:f>
              <c:numCache>
                <c:formatCode>#,##0</c:formatCode>
                <c:ptCount val="30"/>
                <c:pt idx="0">
                  <c:v>14655</c:v>
                </c:pt>
                <c:pt idx="1">
                  <c:v>14000</c:v>
                </c:pt>
                <c:pt idx="2">
                  <c:v>14647</c:v>
                </c:pt>
                <c:pt idx="3">
                  <c:v>14548</c:v>
                </c:pt>
                <c:pt idx="4">
                  <c:v>15489</c:v>
                </c:pt>
                <c:pt idx="5">
                  <c:v>15366</c:v>
                </c:pt>
                <c:pt idx="6">
                  <c:v>15722</c:v>
                </c:pt>
                <c:pt idx="7">
                  <c:v>16136</c:v>
                </c:pt>
                <c:pt idx="8">
                  <c:v>16891</c:v>
                </c:pt>
                <c:pt idx="9">
                  <c:v>16790</c:v>
                </c:pt>
                <c:pt idx="10">
                  <c:v>17609</c:v>
                </c:pt>
                <c:pt idx="11">
                  <c:v>19874</c:v>
                </c:pt>
                <c:pt idx="12">
                  <c:v>22995</c:v>
                </c:pt>
                <c:pt idx="13">
                  <c:v>20272</c:v>
                </c:pt>
                <c:pt idx="14">
                  <c:v>23676</c:v>
                </c:pt>
                <c:pt idx="15">
                  <c:v>21930</c:v>
                </c:pt>
                <c:pt idx="16">
                  <c:v>25299</c:v>
                </c:pt>
                <c:pt idx="17">
                  <c:v>20082</c:v>
                </c:pt>
                <c:pt idx="18">
                  <c:v>23585</c:v>
                </c:pt>
                <c:pt idx="19">
                  <c:v>17700</c:v>
                </c:pt>
                <c:pt idx="20">
                  <c:v>20579</c:v>
                </c:pt>
                <c:pt idx="21">
                  <c:v>16585</c:v>
                </c:pt>
                <c:pt idx="22">
                  <c:v>19310</c:v>
                </c:pt>
                <c:pt idx="23">
                  <c:v>15668</c:v>
                </c:pt>
                <c:pt idx="24">
                  <c:v>18708</c:v>
                </c:pt>
                <c:pt idx="25">
                  <c:v>13567</c:v>
                </c:pt>
                <c:pt idx="26">
                  <c:v>16300</c:v>
                </c:pt>
                <c:pt idx="27">
                  <c:v>11869</c:v>
                </c:pt>
                <c:pt idx="28">
                  <c:v>15476</c:v>
                </c:pt>
                <c:pt idx="29">
                  <c:v>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AB3D-4916-8CEF-D4051C41D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51176"/>
        <c:axId val="398346472"/>
      </c:barChart>
      <c:catAx>
        <c:axId val="3983511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46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346472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51176"/>
        <c:crosses val="autoZero"/>
        <c:crossBetween val="between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&amp;Z&amp;"Arial,Standard"&amp;8Vielfalt* in der Wetterau - Monitor zu Bevölkerung, Arbeit und Bildung&amp;R&amp;8&amp;S von &amp;A</c:oddHeader>
    </c:headerFooter>
    <c:pageMargins b="0.98425196899999956" l="0.78740157499999996" r="0.78740157499999996" t="0.98425196899999956" header="0.49212598450000095" footer="0.4921259845000009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Gewerbeanzeigen von Einzelunternehmern mit deutscher Staatsangehörigkeit,</a:t>
            </a:r>
            <a:r>
              <a:rPr lang="de-DE" sz="1000" baseline="0"/>
              <a:t> </a:t>
            </a:r>
            <a:r>
              <a:rPr lang="de-DE" sz="1000"/>
              <a:t>Zeitreihe ab 2006, Land Hessen</a:t>
            </a:r>
          </a:p>
        </c:rich>
      </c:tx>
      <c:layout>
        <c:manualLayout>
          <c:xMode val="edge"/>
          <c:yMode val="edge"/>
          <c:x val="0.17059206684335831"/>
          <c:y val="3.44715162977272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55463430599329E-2"/>
          <c:y val="9.519707802914687E-2"/>
          <c:w val="0.90578365751763168"/>
          <c:h val="0.68860495865361304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205-4415-8C72-EE2E3FCF5F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205-4415-8C72-EE2E3FCF5F5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1205-4415-8C72-EE2E3FCF5F5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1205-4415-8C72-EE2E3FCF5F5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205-4415-8C72-EE2E3FCF5F5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1205-4415-8C72-EE2E3FCF5F5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205-4415-8C72-EE2E3FCF5F5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1205-4415-8C72-EE2E3FCF5F5F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2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205-4415-8C72-EE2E3FCF5F5F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1205-4415-8C72-EE2E3FCF5F5F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1205-4415-8C72-EE2E3FCF5F5F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1205-4415-8C72-EE2E3FCF5F5F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205-4415-8C72-EE2E3FCF5F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'1.4.1'!$T$3:$U$32</c:f>
              <c:multiLvlStrCache>
                <c:ptCount val="30"/>
                <c:lvl>
                  <c:pt idx="0">
                    <c:v>Anmeldungen</c:v>
                  </c:pt>
                  <c:pt idx="1">
                    <c:v>Abmeldungen</c:v>
                  </c:pt>
                  <c:pt idx="2">
                    <c:v>Anmeldungen</c:v>
                  </c:pt>
                  <c:pt idx="3">
                    <c:v>Abmeldungen</c:v>
                  </c:pt>
                  <c:pt idx="4">
                    <c:v>Anmeldungen</c:v>
                  </c:pt>
                  <c:pt idx="5">
                    <c:v>Abmeldungen</c:v>
                  </c:pt>
                  <c:pt idx="6">
                    <c:v>Anmeldungen</c:v>
                  </c:pt>
                  <c:pt idx="7">
                    <c:v>Abmeldungen</c:v>
                  </c:pt>
                  <c:pt idx="8">
                    <c:v>Anmeldungen</c:v>
                  </c:pt>
                  <c:pt idx="9">
                    <c:v>Abmeldungen</c:v>
                  </c:pt>
                  <c:pt idx="10">
                    <c:v>Anmeldungen</c:v>
                  </c:pt>
                  <c:pt idx="11">
                    <c:v>Abmeldungen</c:v>
                  </c:pt>
                  <c:pt idx="12">
                    <c:v>Anmeldungen</c:v>
                  </c:pt>
                  <c:pt idx="13">
                    <c:v>Abmeldungen</c:v>
                  </c:pt>
                  <c:pt idx="14">
                    <c:v>Anmeldungen</c:v>
                  </c:pt>
                  <c:pt idx="15">
                    <c:v>Abmeldungen</c:v>
                  </c:pt>
                  <c:pt idx="16">
                    <c:v>Anmeldungen</c:v>
                  </c:pt>
                  <c:pt idx="17">
                    <c:v>Abmeldungen</c:v>
                  </c:pt>
                  <c:pt idx="18">
                    <c:v>Anmeldungen</c:v>
                  </c:pt>
                  <c:pt idx="19">
                    <c:v>Abmeldungen</c:v>
                  </c:pt>
                  <c:pt idx="20">
                    <c:v>Anmeldungen</c:v>
                  </c:pt>
                  <c:pt idx="21">
                    <c:v>Abmeldungen</c:v>
                  </c:pt>
                  <c:pt idx="22">
                    <c:v>Anmeldungen</c:v>
                  </c:pt>
                  <c:pt idx="23">
                    <c:v>Abmeldungen</c:v>
                  </c:pt>
                  <c:pt idx="24">
                    <c:v>Anmeldungen</c:v>
                  </c:pt>
                  <c:pt idx="25">
                    <c:v>Abmeldungen</c:v>
                  </c:pt>
                  <c:pt idx="26">
                    <c:v>Anmeldungen</c:v>
                  </c:pt>
                  <c:pt idx="27">
                    <c:v>Abmeldungen</c:v>
                  </c:pt>
                  <c:pt idx="28">
                    <c:v>Anmeldungen</c:v>
                  </c:pt>
                  <c:pt idx="29">
                    <c:v>Abmeldungen</c:v>
                  </c:pt>
                </c:lvl>
                <c:lvl>
                  <c:pt idx="0">
                    <c:v>2019</c:v>
                  </c:pt>
                  <c:pt idx="2">
                    <c:v>2018</c:v>
                  </c:pt>
                  <c:pt idx="4">
                    <c:v>2017</c:v>
                  </c:pt>
                  <c:pt idx="6">
                    <c:v>2016</c:v>
                  </c:pt>
                  <c:pt idx="8">
                    <c:v>2015</c:v>
                  </c:pt>
                  <c:pt idx="10">
                    <c:v>2014</c:v>
                  </c:pt>
                  <c:pt idx="12">
                    <c:v>2013</c:v>
                  </c:pt>
                  <c:pt idx="14">
                    <c:v>2012</c:v>
                  </c:pt>
                  <c:pt idx="16">
                    <c:v>2011</c:v>
                  </c:pt>
                  <c:pt idx="18">
                    <c:v>2010</c:v>
                  </c:pt>
                  <c:pt idx="20">
                    <c:v>2009</c:v>
                  </c:pt>
                  <c:pt idx="22">
                    <c:v>2008</c:v>
                  </c:pt>
                  <c:pt idx="24">
                    <c:v>2007</c:v>
                  </c:pt>
                  <c:pt idx="26">
                    <c:v>2006</c:v>
                  </c:pt>
                  <c:pt idx="28">
                    <c:v>2005</c:v>
                  </c:pt>
                </c:lvl>
              </c:multiLvlStrCache>
            </c:multiLvlStrRef>
          </c:cat>
          <c:val>
            <c:numRef>
              <c:f>'1.4.1'!$V$3:$V$32</c:f>
              <c:numCache>
                <c:formatCode>#,##0</c:formatCode>
                <c:ptCount val="30"/>
                <c:pt idx="0">
                  <c:v>31170</c:v>
                </c:pt>
                <c:pt idx="1">
                  <c:v>32684</c:v>
                </c:pt>
                <c:pt idx="2">
                  <c:v>30408</c:v>
                </c:pt>
                <c:pt idx="3">
                  <c:v>32814</c:v>
                </c:pt>
                <c:pt idx="4">
                  <c:v>31166</c:v>
                </c:pt>
                <c:pt idx="5">
                  <c:v>32194</c:v>
                </c:pt>
                <c:pt idx="6">
                  <c:v>31705</c:v>
                </c:pt>
                <c:pt idx="7">
                  <c:v>33205</c:v>
                </c:pt>
                <c:pt idx="8">
                  <c:v>32274</c:v>
                </c:pt>
                <c:pt idx="9">
                  <c:v>33146</c:v>
                </c:pt>
                <c:pt idx="10">
                  <c:v>33310</c:v>
                </c:pt>
                <c:pt idx="11">
                  <c:v>34443</c:v>
                </c:pt>
                <c:pt idx="12">
                  <c:v>34384</c:v>
                </c:pt>
                <c:pt idx="13">
                  <c:v>35265</c:v>
                </c:pt>
                <c:pt idx="14">
                  <c:v>34738</c:v>
                </c:pt>
                <c:pt idx="15">
                  <c:v>35768</c:v>
                </c:pt>
                <c:pt idx="16">
                  <c:v>38084</c:v>
                </c:pt>
                <c:pt idx="17">
                  <c:v>34818</c:v>
                </c:pt>
                <c:pt idx="18">
                  <c:v>40869</c:v>
                </c:pt>
                <c:pt idx="19">
                  <c:v>37477</c:v>
                </c:pt>
                <c:pt idx="20">
                  <c:v>42747</c:v>
                </c:pt>
                <c:pt idx="21">
                  <c:v>39361</c:v>
                </c:pt>
                <c:pt idx="22">
                  <c:v>42638</c:v>
                </c:pt>
                <c:pt idx="23">
                  <c:v>39506</c:v>
                </c:pt>
                <c:pt idx="24">
                  <c:v>44261</c:v>
                </c:pt>
                <c:pt idx="25">
                  <c:v>39178</c:v>
                </c:pt>
                <c:pt idx="26">
                  <c:v>45767</c:v>
                </c:pt>
                <c:pt idx="27">
                  <c:v>38667</c:v>
                </c:pt>
                <c:pt idx="28">
                  <c:v>47974</c:v>
                </c:pt>
                <c:pt idx="29">
                  <c:v>39326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205-4415-8C72-EE2E3FCF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98346080"/>
        <c:axId val="398346864"/>
      </c:barChart>
      <c:catAx>
        <c:axId val="39834608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468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346864"/>
        <c:scaling>
          <c:orientation val="minMax"/>
          <c:min val="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9834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portrait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deutscher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2019,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1694890478793602"/>
          <c:y val="1.484235205229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97551877746579E-2"/>
          <c:y val="0.10350885001534682"/>
          <c:w val="0.94291755511324571"/>
          <c:h val="0.6982370489659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'1.5_19'!$B$35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'1.5_19'!$A$36:$A$60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'1.5_19'!$B$36:$B$60</c:f>
              <c:numCache>
                <c:formatCode>#,##0_ ;[Red]\-#,##0\ </c:formatCode>
                <c:ptCount val="25"/>
                <c:pt idx="0">
                  <c:v>74</c:v>
                </c:pt>
                <c:pt idx="1">
                  <c:v>188</c:v>
                </c:pt>
                <c:pt idx="2">
                  <c:v>200</c:v>
                </c:pt>
                <c:pt idx="3">
                  <c:v>124</c:v>
                </c:pt>
                <c:pt idx="4">
                  <c:v>154</c:v>
                </c:pt>
                <c:pt idx="5">
                  <c:v>34</c:v>
                </c:pt>
                <c:pt idx="6">
                  <c:v>66</c:v>
                </c:pt>
                <c:pt idx="7">
                  <c:v>162</c:v>
                </c:pt>
                <c:pt idx="8">
                  <c:v>46</c:v>
                </c:pt>
                <c:pt idx="9">
                  <c:v>26</c:v>
                </c:pt>
                <c:pt idx="10">
                  <c:v>13</c:v>
                </c:pt>
                <c:pt idx="11">
                  <c:v>134</c:v>
                </c:pt>
                <c:pt idx="12">
                  <c:v>25</c:v>
                </c:pt>
                <c:pt idx="13">
                  <c:v>46</c:v>
                </c:pt>
                <c:pt idx="14">
                  <c:v>37</c:v>
                </c:pt>
                <c:pt idx="15">
                  <c:v>81</c:v>
                </c:pt>
                <c:pt idx="16">
                  <c:v>59</c:v>
                </c:pt>
                <c:pt idx="17">
                  <c:v>31</c:v>
                </c:pt>
                <c:pt idx="18">
                  <c:v>55</c:v>
                </c:pt>
                <c:pt idx="19">
                  <c:v>41</c:v>
                </c:pt>
                <c:pt idx="20">
                  <c:v>50</c:v>
                </c:pt>
                <c:pt idx="21">
                  <c:v>21</c:v>
                </c:pt>
                <c:pt idx="22">
                  <c:v>77</c:v>
                </c:pt>
                <c:pt idx="23">
                  <c:v>62</c:v>
                </c:pt>
                <c:pt idx="2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8-4779-A701-3DDC3B27C3F8}"/>
            </c:ext>
          </c:extLst>
        </c:ser>
        <c:ser>
          <c:idx val="1"/>
          <c:order val="1"/>
          <c:tx>
            <c:strRef>
              <c:f>'1.5_19'!$C$35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'1.5_19'!$A$36:$A$60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'1.5_19'!$C$36:$C$60</c:f>
              <c:numCache>
                <c:formatCode>#,##0_ ;[Red]\-#,##0\ </c:formatCode>
                <c:ptCount val="25"/>
                <c:pt idx="0">
                  <c:v>58</c:v>
                </c:pt>
                <c:pt idx="1">
                  <c:v>201</c:v>
                </c:pt>
                <c:pt idx="2">
                  <c:v>182</c:v>
                </c:pt>
                <c:pt idx="3">
                  <c:v>132</c:v>
                </c:pt>
                <c:pt idx="4">
                  <c:v>156</c:v>
                </c:pt>
                <c:pt idx="5">
                  <c:v>41</c:v>
                </c:pt>
                <c:pt idx="6">
                  <c:v>57</c:v>
                </c:pt>
                <c:pt idx="7">
                  <c:v>181</c:v>
                </c:pt>
                <c:pt idx="8">
                  <c:v>40</c:v>
                </c:pt>
                <c:pt idx="9">
                  <c:v>13</c:v>
                </c:pt>
                <c:pt idx="10">
                  <c:v>15</c:v>
                </c:pt>
                <c:pt idx="11">
                  <c:v>150</c:v>
                </c:pt>
                <c:pt idx="12">
                  <c:v>18</c:v>
                </c:pt>
                <c:pt idx="13">
                  <c:v>40</c:v>
                </c:pt>
                <c:pt idx="14">
                  <c:v>37</c:v>
                </c:pt>
                <c:pt idx="15">
                  <c:v>206</c:v>
                </c:pt>
                <c:pt idx="16">
                  <c:v>76</c:v>
                </c:pt>
                <c:pt idx="17">
                  <c:v>29</c:v>
                </c:pt>
                <c:pt idx="18">
                  <c:v>50</c:v>
                </c:pt>
                <c:pt idx="19">
                  <c:v>25</c:v>
                </c:pt>
                <c:pt idx="20">
                  <c:v>49</c:v>
                </c:pt>
                <c:pt idx="21">
                  <c:v>34</c:v>
                </c:pt>
                <c:pt idx="22">
                  <c:v>90</c:v>
                </c:pt>
                <c:pt idx="23">
                  <c:v>70</c:v>
                </c:pt>
                <c:pt idx="2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28-4779-A701-3DDC3B27C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350000"/>
        <c:axId val="398352352"/>
      </c:barChart>
      <c:catAx>
        <c:axId val="3983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52352"/>
        <c:crosses val="autoZero"/>
        <c:auto val="1"/>
        <c:lblAlgn val="ctr"/>
        <c:lblOffset val="100"/>
        <c:noMultiLvlLbl val="0"/>
      </c:catAx>
      <c:valAx>
        <c:axId val="3983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ausländischer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2019,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2769560075471601"/>
          <c:y val="2.5314043810148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574765882077847E-2"/>
          <c:y val="0.1186890127118142"/>
          <c:w val="0.94378079054945718"/>
          <c:h val="0.69546161774520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'1.5_19'!$B$68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'1.5_19'!$A$69:$A$93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'1.5_19'!$B$69:$B$93</c:f>
              <c:numCache>
                <c:formatCode>#,##0_ ;[Red]\-#,##0\ </c:formatCode>
                <c:ptCount val="25"/>
                <c:pt idx="0">
                  <c:v>51</c:v>
                </c:pt>
                <c:pt idx="1">
                  <c:v>166</c:v>
                </c:pt>
                <c:pt idx="2">
                  <c:v>178</c:v>
                </c:pt>
                <c:pt idx="3">
                  <c:v>83</c:v>
                </c:pt>
                <c:pt idx="4">
                  <c:v>88</c:v>
                </c:pt>
                <c:pt idx="5">
                  <c:v>10</c:v>
                </c:pt>
                <c:pt idx="6">
                  <c:v>37</c:v>
                </c:pt>
                <c:pt idx="7">
                  <c:v>129</c:v>
                </c:pt>
                <c:pt idx="8">
                  <c:v>21</c:v>
                </c:pt>
                <c:pt idx="9">
                  <c:v>12</c:v>
                </c:pt>
                <c:pt idx="10">
                  <c:v>5</c:v>
                </c:pt>
                <c:pt idx="11">
                  <c:v>90</c:v>
                </c:pt>
                <c:pt idx="12">
                  <c:v>7</c:v>
                </c:pt>
                <c:pt idx="13">
                  <c:v>19</c:v>
                </c:pt>
                <c:pt idx="14">
                  <c:v>10</c:v>
                </c:pt>
                <c:pt idx="15">
                  <c:v>48</c:v>
                </c:pt>
                <c:pt idx="16">
                  <c:v>18</c:v>
                </c:pt>
                <c:pt idx="17">
                  <c:v>30</c:v>
                </c:pt>
                <c:pt idx="18">
                  <c:v>16</c:v>
                </c:pt>
                <c:pt idx="19">
                  <c:v>12</c:v>
                </c:pt>
                <c:pt idx="20">
                  <c:v>20</c:v>
                </c:pt>
                <c:pt idx="21">
                  <c:v>7</c:v>
                </c:pt>
                <c:pt idx="22">
                  <c:v>70</c:v>
                </c:pt>
                <c:pt idx="23">
                  <c:v>30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45-4F4D-BC6A-EEC2406A5C81}"/>
            </c:ext>
          </c:extLst>
        </c:ser>
        <c:ser>
          <c:idx val="1"/>
          <c:order val="1"/>
          <c:tx>
            <c:strRef>
              <c:f>'1.5_19'!$C$68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'1.5_19'!$A$69:$A$93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'1.5_19'!$C$69:$C$93</c:f>
              <c:numCache>
                <c:formatCode>#,##0_ ;[Red]\-#,##0\ </c:formatCode>
                <c:ptCount val="25"/>
                <c:pt idx="0">
                  <c:v>37</c:v>
                </c:pt>
                <c:pt idx="1">
                  <c:v>148</c:v>
                </c:pt>
                <c:pt idx="2">
                  <c:v>168</c:v>
                </c:pt>
                <c:pt idx="3">
                  <c:v>68</c:v>
                </c:pt>
                <c:pt idx="4">
                  <c:v>105</c:v>
                </c:pt>
                <c:pt idx="5">
                  <c:v>6</c:v>
                </c:pt>
                <c:pt idx="6">
                  <c:v>26</c:v>
                </c:pt>
                <c:pt idx="7">
                  <c:v>122</c:v>
                </c:pt>
                <c:pt idx="8">
                  <c:v>18</c:v>
                </c:pt>
                <c:pt idx="9">
                  <c:v>7</c:v>
                </c:pt>
                <c:pt idx="10">
                  <c:v>7</c:v>
                </c:pt>
                <c:pt idx="11">
                  <c:v>91</c:v>
                </c:pt>
                <c:pt idx="12">
                  <c:v>5</c:v>
                </c:pt>
                <c:pt idx="13">
                  <c:v>16</c:v>
                </c:pt>
                <c:pt idx="14">
                  <c:v>4</c:v>
                </c:pt>
                <c:pt idx="15">
                  <c:v>62</c:v>
                </c:pt>
                <c:pt idx="16">
                  <c:v>31</c:v>
                </c:pt>
                <c:pt idx="17">
                  <c:v>26</c:v>
                </c:pt>
                <c:pt idx="18">
                  <c:v>13</c:v>
                </c:pt>
                <c:pt idx="19">
                  <c:v>10</c:v>
                </c:pt>
                <c:pt idx="20">
                  <c:v>13</c:v>
                </c:pt>
                <c:pt idx="21">
                  <c:v>3</c:v>
                </c:pt>
                <c:pt idx="22">
                  <c:v>55</c:v>
                </c:pt>
                <c:pt idx="23">
                  <c:v>19</c:v>
                </c:pt>
                <c:pt idx="2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45-4F4D-BC6A-EEC2406A5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347256"/>
        <c:axId val="398345296"/>
      </c:barChart>
      <c:catAx>
        <c:axId val="3983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45296"/>
        <c:crosses val="autoZero"/>
        <c:auto val="1"/>
        <c:lblAlgn val="ctr"/>
        <c:lblOffset val="100"/>
        <c:noMultiLvlLbl val="0"/>
      </c:catAx>
      <c:valAx>
        <c:axId val="3983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deutscher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2018,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1694890478793602"/>
          <c:y val="1.484235205229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97551877746579E-2"/>
          <c:y val="0.10350885001534682"/>
          <c:w val="0.94291755511324571"/>
          <c:h val="0.6982370489659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'1.5_18'!$B$35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'1.5_18'!$A$36:$A$60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'1.5_18'!$B$36:$B$60</c:f>
              <c:numCache>
                <c:formatCode>#,##0_ ;[Red]\-#,##0\ </c:formatCode>
                <c:ptCount val="25"/>
                <c:pt idx="0">
                  <c:v>89</c:v>
                </c:pt>
                <c:pt idx="1">
                  <c:v>170</c:v>
                </c:pt>
                <c:pt idx="2">
                  <c:v>176</c:v>
                </c:pt>
                <c:pt idx="3">
                  <c:v>122</c:v>
                </c:pt>
                <c:pt idx="4">
                  <c:v>149</c:v>
                </c:pt>
                <c:pt idx="5">
                  <c:v>24</c:v>
                </c:pt>
                <c:pt idx="6">
                  <c:v>68</c:v>
                </c:pt>
                <c:pt idx="7">
                  <c:v>166</c:v>
                </c:pt>
                <c:pt idx="8">
                  <c:v>38</c:v>
                </c:pt>
                <c:pt idx="9">
                  <c:v>14</c:v>
                </c:pt>
                <c:pt idx="10">
                  <c:v>17</c:v>
                </c:pt>
                <c:pt idx="11">
                  <c:v>128</c:v>
                </c:pt>
                <c:pt idx="12">
                  <c:v>14</c:v>
                </c:pt>
                <c:pt idx="13">
                  <c:v>32</c:v>
                </c:pt>
                <c:pt idx="14">
                  <c:v>33</c:v>
                </c:pt>
                <c:pt idx="15">
                  <c:v>103</c:v>
                </c:pt>
                <c:pt idx="16">
                  <c:v>68</c:v>
                </c:pt>
                <c:pt idx="17">
                  <c:v>37</c:v>
                </c:pt>
                <c:pt idx="18">
                  <c:v>63</c:v>
                </c:pt>
                <c:pt idx="19">
                  <c:v>29</c:v>
                </c:pt>
                <c:pt idx="20">
                  <c:v>47</c:v>
                </c:pt>
                <c:pt idx="21">
                  <c:v>24</c:v>
                </c:pt>
                <c:pt idx="22">
                  <c:v>75</c:v>
                </c:pt>
                <c:pt idx="23">
                  <c:v>55</c:v>
                </c:pt>
                <c:pt idx="2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1-42B6-B1E9-ED51A9002E17}"/>
            </c:ext>
          </c:extLst>
        </c:ser>
        <c:ser>
          <c:idx val="1"/>
          <c:order val="1"/>
          <c:tx>
            <c:strRef>
              <c:f>'1.5_18'!$C$35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'1.5_18'!$A$36:$A$60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'1.5_18'!$C$36:$C$60</c:f>
              <c:numCache>
                <c:formatCode>#,##0_ ;[Red]\-#,##0\ </c:formatCode>
                <c:ptCount val="25"/>
                <c:pt idx="0">
                  <c:v>90</c:v>
                </c:pt>
                <c:pt idx="1">
                  <c:v>176</c:v>
                </c:pt>
                <c:pt idx="2">
                  <c:v>223</c:v>
                </c:pt>
                <c:pt idx="3">
                  <c:v>123</c:v>
                </c:pt>
                <c:pt idx="4">
                  <c:v>136</c:v>
                </c:pt>
                <c:pt idx="5">
                  <c:v>36</c:v>
                </c:pt>
                <c:pt idx="6">
                  <c:v>58</c:v>
                </c:pt>
                <c:pt idx="7">
                  <c:v>193</c:v>
                </c:pt>
                <c:pt idx="8">
                  <c:v>42</c:v>
                </c:pt>
                <c:pt idx="9">
                  <c:v>20</c:v>
                </c:pt>
                <c:pt idx="10">
                  <c:v>18</c:v>
                </c:pt>
                <c:pt idx="11">
                  <c:v>134</c:v>
                </c:pt>
                <c:pt idx="12">
                  <c:v>12</c:v>
                </c:pt>
                <c:pt idx="13">
                  <c:v>33</c:v>
                </c:pt>
                <c:pt idx="14">
                  <c:v>27</c:v>
                </c:pt>
                <c:pt idx="15">
                  <c:v>153</c:v>
                </c:pt>
                <c:pt idx="16">
                  <c:v>51</c:v>
                </c:pt>
                <c:pt idx="17">
                  <c:v>42</c:v>
                </c:pt>
                <c:pt idx="18">
                  <c:v>51</c:v>
                </c:pt>
                <c:pt idx="19">
                  <c:v>28</c:v>
                </c:pt>
                <c:pt idx="20">
                  <c:v>45</c:v>
                </c:pt>
                <c:pt idx="21">
                  <c:v>28</c:v>
                </c:pt>
                <c:pt idx="22">
                  <c:v>87</c:v>
                </c:pt>
                <c:pt idx="23">
                  <c:v>59</c:v>
                </c:pt>
                <c:pt idx="2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D1-42B6-B1E9-ED51A9002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350000"/>
        <c:axId val="398352352"/>
      </c:barChart>
      <c:catAx>
        <c:axId val="39835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52352"/>
        <c:crosses val="autoZero"/>
        <c:auto val="1"/>
        <c:lblAlgn val="ctr"/>
        <c:lblOffset val="100"/>
        <c:noMultiLvlLbl val="0"/>
      </c:catAx>
      <c:valAx>
        <c:axId val="3983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5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ausländischer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2018,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2769560075471601"/>
          <c:y val="2.5314043810148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0574765882077847E-2"/>
          <c:y val="0.1186890127118142"/>
          <c:w val="0.94378079054945718"/>
          <c:h val="0.69546161774520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'1.5_18'!$B$68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'1.5_18'!$A$69:$A$93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'1.5_18'!$B$69:$B$93</c:f>
              <c:numCache>
                <c:formatCode>#,##0_ ;[Red]\-#,##0\ </c:formatCode>
                <c:ptCount val="25"/>
                <c:pt idx="0">
                  <c:v>51</c:v>
                </c:pt>
                <c:pt idx="1">
                  <c:v>162</c:v>
                </c:pt>
                <c:pt idx="2">
                  <c:v>212</c:v>
                </c:pt>
                <c:pt idx="3">
                  <c:v>76</c:v>
                </c:pt>
                <c:pt idx="4">
                  <c:v>98</c:v>
                </c:pt>
                <c:pt idx="5">
                  <c:v>18</c:v>
                </c:pt>
                <c:pt idx="6">
                  <c:v>27</c:v>
                </c:pt>
                <c:pt idx="7">
                  <c:v>140</c:v>
                </c:pt>
                <c:pt idx="8">
                  <c:v>128</c:v>
                </c:pt>
                <c:pt idx="9">
                  <c:v>11</c:v>
                </c:pt>
                <c:pt idx="10">
                  <c:v>5</c:v>
                </c:pt>
                <c:pt idx="11">
                  <c:v>103</c:v>
                </c:pt>
                <c:pt idx="12">
                  <c:v>1</c:v>
                </c:pt>
                <c:pt idx="13">
                  <c:v>22</c:v>
                </c:pt>
                <c:pt idx="14">
                  <c:v>5</c:v>
                </c:pt>
                <c:pt idx="15">
                  <c:v>64</c:v>
                </c:pt>
                <c:pt idx="16">
                  <c:v>30</c:v>
                </c:pt>
                <c:pt idx="17">
                  <c:v>26</c:v>
                </c:pt>
                <c:pt idx="18">
                  <c:v>14</c:v>
                </c:pt>
                <c:pt idx="19">
                  <c:v>13</c:v>
                </c:pt>
                <c:pt idx="20">
                  <c:v>17</c:v>
                </c:pt>
                <c:pt idx="21">
                  <c:v>8</c:v>
                </c:pt>
                <c:pt idx="22">
                  <c:v>46</c:v>
                </c:pt>
                <c:pt idx="23">
                  <c:v>27</c:v>
                </c:pt>
                <c:pt idx="2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29F-9B35-5346F163ED21}"/>
            </c:ext>
          </c:extLst>
        </c:ser>
        <c:ser>
          <c:idx val="1"/>
          <c:order val="1"/>
          <c:tx>
            <c:strRef>
              <c:f>'1.5_18'!$C$68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'1.5_18'!$A$69:$A$93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'1.5_18'!$C$69:$C$93</c:f>
              <c:numCache>
                <c:formatCode>#,##0_ ;[Red]\-#,##0\ </c:formatCode>
                <c:ptCount val="25"/>
                <c:pt idx="0">
                  <c:v>44</c:v>
                </c:pt>
                <c:pt idx="1">
                  <c:v>158</c:v>
                </c:pt>
                <c:pt idx="2">
                  <c:v>179</c:v>
                </c:pt>
                <c:pt idx="3">
                  <c:v>58</c:v>
                </c:pt>
                <c:pt idx="4">
                  <c:v>86</c:v>
                </c:pt>
                <c:pt idx="5">
                  <c:v>19</c:v>
                </c:pt>
                <c:pt idx="6">
                  <c:v>25</c:v>
                </c:pt>
                <c:pt idx="7">
                  <c:v>118</c:v>
                </c:pt>
                <c:pt idx="8">
                  <c:v>151</c:v>
                </c:pt>
                <c:pt idx="9">
                  <c:v>7</c:v>
                </c:pt>
                <c:pt idx="10">
                  <c:v>3</c:v>
                </c:pt>
                <c:pt idx="11">
                  <c:v>93</c:v>
                </c:pt>
                <c:pt idx="12">
                  <c:v>6</c:v>
                </c:pt>
                <c:pt idx="13">
                  <c:v>23</c:v>
                </c:pt>
                <c:pt idx="14">
                  <c:v>11</c:v>
                </c:pt>
                <c:pt idx="15">
                  <c:v>56</c:v>
                </c:pt>
                <c:pt idx="16">
                  <c:v>28</c:v>
                </c:pt>
                <c:pt idx="17">
                  <c:v>16</c:v>
                </c:pt>
                <c:pt idx="18">
                  <c:v>22</c:v>
                </c:pt>
                <c:pt idx="19">
                  <c:v>4</c:v>
                </c:pt>
                <c:pt idx="20">
                  <c:v>21</c:v>
                </c:pt>
                <c:pt idx="21">
                  <c:v>9</c:v>
                </c:pt>
                <c:pt idx="22">
                  <c:v>71</c:v>
                </c:pt>
                <c:pt idx="23">
                  <c:v>26</c:v>
                </c:pt>
                <c:pt idx="2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29F-9B35-5346F163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347256"/>
        <c:axId val="398345296"/>
      </c:barChart>
      <c:catAx>
        <c:axId val="39834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45296"/>
        <c:crosses val="autoZero"/>
        <c:auto val="1"/>
        <c:lblAlgn val="ctr"/>
        <c:lblOffset val="100"/>
        <c:noMultiLvlLbl val="0"/>
      </c:catAx>
      <c:valAx>
        <c:axId val="39834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834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 i="0" baseline="0">
                <a:effectLst/>
              </a:rPr>
              <a:t>Gewerbeanzeigen von Einzelunternehmern mit deutscher Staatsangehörigkeit</a:t>
            </a:r>
            <a:br>
              <a:rPr lang="de-DE" sz="1200" b="1" i="0" baseline="0">
                <a:effectLst/>
              </a:rPr>
            </a:br>
            <a:r>
              <a:rPr lang="de-DE" sz="1200" b="1" i="0" baseline="0">
                <a:effectLst/>
              </a:rPr>
              <a:t>2017, in Gemeinden des Wetteraukreises</a:t>
            </a:r>
            <a:endParaRPr lang="de-DE" sz="1200">
              <a:effectLst/>
            </a:endParaRPr>
          </a:p>
        </c:rich>
      </c:tx>
      <c:layout>
        <c:manualLayout>
          <c:xMode val="edge"/>
          <c:yMode val="edge"/>
          <c:x val="0.21694890478793602"/>
          <c:y val="1.4842352052299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97551877746579E-2"/>
          <c:y val="0.10350885001534682"/>
          <c:w val="0.94291755511324571"/>
          <c:h val="0.698237048965980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'1.5_17'!$B$35</c:f>
              <c:strCache>
                <c:ptCount val="1"/>
                <c:pt idx="0">
                  <c:v>Anmeldung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'1.5_17'!$A$36:$A$60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'1.5_17'!$B$36:$B$60</c:f>
              <c:numCache>
                <c:formatCode>#,##0_ ;[Red]\-#,##0\ </c:formatCode>
                <c:ptCount val="25"/>
                <c:pt idx="0">
                  <c:v>71</c:v>
                </c:pt>
                <c:pt idx="1">
                  <c:v>163</c:v>
                </c:pt>
                <c:pt idx="2">
                  <c:v>204</c:v>
                </c:pt>
                <c:pt idx="3">
                  <c:v>111</c:v>
                </c:pt>
                <c:pt idx="4">
                  <c:v>154</c:v>
                </c:pt>
                <c:pt idx="5">
                  <c:v>38</c:v>
                </c:pt>
                <c:pt idx="6">
                  <c:v>49</c:v>
                </c:pt>
                <c:pt idx="7">
                  <c:v>182</c:v>
                </c:pt>
                <c:pt idx="8">
                  <c:v>44</c:v>
                </c:pt>
                <c:pt idx="9">
                  <c:v>22</c:v>
                </c:pt>
                <c:pt idx="10">
                  <c:v>16</c:v>
                </c:pt>
                <c:pt idx="11">
                  <c:v>122</c:v>
                </c:pt>
                <c:pt idx="12">
                  <c:v>15</c:v>
                </c:pt>
                <c:pt idx="13">
                  <c:v>43</c:v>
                </c:pt>
                <c:pt idx="14">
                  <c:v>35</c:v>
                </c:pt>
                <c:pt idx="15">
                  <c:v>131</c:v>
                </c:pt>
                <c:pt idx="16">
                  <c:v>62</c:v>
                </c:pt>
                <c:pt idx="17">
                  <c:v>40</c:v>
                </c:pt>
                <c:pt idx="18">
                  <c:v>49</c:v>
                </c:pt>
                <c:pt idx="19">
                  <c:v>36</c:v>
                </c:pt>
                <c:pt idx="20">
                  <c:v>52</c:v>
                </c:pt>
                <c:pt idx="21">
                  <c:v>26</c:v>
                </c:pt>
                <c:pt idx="22">
                  <c:v>82</c:v>
                </c:pt>
                <c:pt idx="23">
                  <c:v>62</c:v>
                </c:pt>
                <c:pt idx="2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E6-4FFD-B189-2D7357D9164E}"/>
            </c:ext>
          </c:extLst>
        </c:ser>
        <c:ser>
          <c:idx val="1"/>
          <c:order val="1"/>
          <c:tx>
            <c:strRef>
              <c:f>'1.5_17'!$C$35</c:f>
              <c:strCache>
                <c:ptCount val="1"/>
                <c:pt idx="0">
                  <c:v>Abmeldung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'1.5_17'!$A$36:$A$60</c:f>
              <c:strCache>
                <c:ptCount val="25"/>
                <c:pt idx="0">
                  <c:v>Altenstadt</c:v>
                </c:pt>
                <c:pt idx="1">
                  <c:v>Bad Nauheim</c:v>
                </c:pt>
                <c:pt idx="2">
                  <c:v>Bad Vilbel</c:v>
                </c:pt>
                <c:pt idx="3">
                  <c:v>Büdingen</c:v>
                </c:pt>
                <c:pt idx="4">
                  <c:v>Butzbach</c:v>
                </c:pt>
                <c:pt idx="5">
                  <c:v>Echzell</c:v>
                </c:pt>
                <c:pt idx="6">
                  <c:v>Florstadt</c:v>
                </c:pt>
                <c:pt idx="7">
                  <c:v>Friedberg</c:v>
                </c:pt>
                <c:pt idx="8">
                  <c:v>Gedern</c:v>
                </c:pt>
                <c:pt idx="9">
                  <c:v>Glauburg</c:v>
                </c:pt>
                <c:pt idx="10">
                  <c:v>Hirzenhain</c:v>
                </c:pt>
                <c:pt idx="11">
                  <c:v>Karben</c:v>
                </c:pt>
                <c:pt idx="12">
                  <c:v>Kefenrod</c:v>
                </c:pt>
                <c:pt idx="13">
                  <c:v>Limeshain</c:v>
                </c:pt>
                <c:pt idx="14">
                  <c:v>Münzenberg</c:v>
                </c:pt>
                <c:pt idx="15">
                  <c:v>Nidda</c:v>
                </c:pt>
                <c:pt idx="16">
                  <c:v>Niddatal</c:v>
                </c:pt>
                <c:pt idx="17">
                  <c:v>Ober-Mörlen</c:v>
                </c:pt>
                <c:pt idx="18">
                  <c:v>Ortenberg</c:v>
                </c:pt>
                <c:pt idx="19">
                  <c:v>Ranstadt</c:v>
                </c:pt>
                <c:pt idx="20">
                  <c:v>Reichelsheim</c:v>
                </c:pt>
                <c:pt idx="21">
                  <c:v>Rockenberg</c:v>
                </c:pt>
                <c:pt idx="22">
                  <c:v>Rosbach v.d.H.</c:v>
                </c:pt>
                <c:pt idx="23">
                  <c:v>Wölfersheim</c:v>
                </c:pt>
                <c:pt idx="24">
                  <c:v>Wöllstadt</c:v>
                </c:pt>
              </c:strCache>
            </c:strRef>
          </c:cat>
          <c:val>
            <c:numRef>
              <c:f>'1.5_17'!$C$36:$C$60</c:f>
              <c:numCache>
                <c:formatCode>#,##0_ ;[Red]\-#,##0\ </c:formatCode>
                <c:ptCount val="25"/>
                <c:pt idx="0">
                  <c:v>72</c:v>
                </c:pt>
                <c:pt idx="1">
                  <c:v>185</c:v>
                </c:pt>
                <c:pt idx="2">
                  <c:v>200</c:v>
                </c:pt>
                <c:pt idx="3">
                  <c:v>108</c:v>
                </c:pt>
                <c:pt idx="4">
                  <c:v>160</c:v>
                </c:pt>
                <c:pt idx="5">
                  <c:v>48</c:v>
                </c:pt>
                <c:pt idx="6">
                  <c:v>65</c:v>
                </c:pt>
                <c:pt idx="7">
                  <c:v>174</c:v>
                </c:pt>
                <c:pt idx="8">
                  <c:v>39</c:v>
                </c:pt>
                <c:pt idx="9">
                  <c:v>19</c:v>
                </c:pt>
                <c:pt idx="10">
                  <c:v>5</c:v>
                </c:pt>
                <c:pt idx="11">
                  <c:v>139</c:v>
                </c:pt>
                <c:pt idx="12">
                  <c:v>13</c:v>
                </c:pt>
                <c:pt idx="13">
                  <c:v>40</c:v>
                </c:pt>
                <c:pt idx="14">
                  <c:v>50</c:v>
                </c:pt>
                <c:pt idx="15">
                  <c:v>110</c:v>
                </c:pt>
                <c:pt idx="16">
                  <c:v>55</c:v>
                </c:pt>
                <c:pt idx="17">
                  <c:v>93</c:v>
                </c:pt>
                <c:pt idx="18">
                  <c:v>60</c:v>
                </c:pt>
                <c:pt idx="19">
                  <c:v>28</c:v>
                </c:pt>
                <c:pt idx="20">
                  <c:v>47</c:v>
                </c:pt>
                <c:pt idx="21">
                  <c:v>19</c:v>
                </c:pt>
                <c:pt idx="22">
                  <c:v>77</c:v>
                </c:pt>
                <c:pt idx="23">
                  <c:v>55</c:v>
                </c:pt>
                <c:pt idx="2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E6-4FFD-B189-2D7357D9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29757536"/>
        <c:axId val="-1629768416"/>
      </c:barChart>
      <c:catAx>
        <c:axId val="-16297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9768416"/>
        <c:crosses val="autoZero"/>
        <c:auto val="1"/>
        <c:lblAlgn val="ctr"/>
        <c:lblOffset val="100"/>
        <c:noMultiLvlLbl val="0"/>
      </c:catAx>
      <c:valAx>
        <c:axId val="-162976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975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5626</xdr:colOff>
      <xdr:row>40</xdr:row>
      <xdr:rowOff>17887</xdr:rowOff>
    </xdr:from>
    <xdr:to>
      <xdr:col>18</xdr:col>
      <xdr:colOff>384578</xdr:colOff>
      <xdr:row>73</xdr:row>
      <xdr:rowOff>8944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26831</xdr:colOff>
      <xdr:row>1</xdr:row>
      <xdr:rowOff>134155</xdr:rowOff>
    </xdr:from>
    <xdr:to>
      <xdr:col>18</xdr:col>
      <xdr:colOff>375634</xdr:colOff>
      <xdr:row>32</xdr:row>
      <xdr:rowOff>24504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8943</xdr:colOff>
      <xdr:row>40</xdr:row>
      <xdr:rowOff>35773</xdr:rowOff>
    </xdr:from>
    <xdr:to>
      <xdr:col>35</xdr:col>
      <xdr:colOff>643943</xdr:colOff>
      <xdr:row>72</xdr:row>
      <xdr:rowOff>169930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35775</xdr:colOff>
      <xdr:row>1</xdr:row>
      <xdr:rowOff>71550</xdr:rowOff>
    </xdr:from>
    <xdr:to>
      <xdr:col>35</xdr:col>
      <xdr:colOff>712163</xdr:colOff>
      <xdr:row>32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14112</xdr:colOff>
      <xdr:row>34</xdr:row>
      <xdr:rowOff>65051</xdr:rowOff>
    </xdr:from>
    <xdr:to>
      <xdr:col>10</xdr:col>
      <xdr:colOff>752526</xdr:colOff>
      <xdr:row>62</xdr:row>
      <xdr:rowOff>175042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14111</xdr:colOff>
      <xdr:row>67</xdr:row>
      <xdr:rowOff>29532</xdr:rowOff>
    </xdr:from>
    <xdr:to>
      <xdr:col>10</xdr:col>
      <xdr:colOff>775883</xdr:colOff>
      <xdr:row>95</xdr:row>
      <xdr:rowOff>14112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12134</xdr:rowOff>
    </xdr:from>
    <xdr:to>
      <xdr:col>10</xdr:col>
      <xdr:colOff>738414</xdr:colOff>
      <xdr:row>62</xdr:row>
      <xdr:rowOff>122125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57754</xdr:rowOff>
    </xdr:from>
    <xdr:to>
      <xdr:col>10</xdr:col>
      <xdr:colOff>761772</xdr:colOff>
      <xdr:row>95</xdr:row>
      <xdr:rowOff>42334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33</xdr:row>
      <xdr:rowOff>175419</xdr:rowOff>
    </xdr:from>
    <xdr:to>
      <xdr:col>10</xdr:col>
      <xdr:colOff>765629</xdr:colOff>
      <xdr:row>62</xdr:row>
      <xdr:rowOff>103982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27442</xdr:colOff>
      <xdr:row>67</xdr:row>
      <xdr:rowOff>15421</xdr:rowOff>
    </xdr:from>
    <xdr:to>
      <xdr:col>10</xdr:col>
      <xdr:colOff>789214</xdr:colOff>
      <xdr:row>95</xdr:row>
      <xdr:rowOff>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35720</xdr:rowOff>
    </xdr:from>
    <xdr:to>
      <xdr:col>10</xdr:col>
      <xdr:colOff>762000</xdr:colOff>
      <xdr:row>64</xdr:row>
      <xdr:rowOff>154782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23814</xdr:colOff>
      <xdr:row>0</xdr:row>
      <xdr:rowOff>190499</xdr:rowOff>
    </xdr:from>
    <xdr:to>
      <xdr:col>21</xdr:col>
      <xdr:colOff>750095</xdr:colOff>
      <xdr:row>32</xdr:row>
      <xdr:rowOff>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34</xdr:row>
      <xdr:rowOff>35719</xdr:rowOff>
    </xdr:from>
    <xdr:to>
      <xdr:col>10</xdr:col>
      <xdr:colOff>785813</xdr:colOff>
      <xdr:row>64</xdr:row>
      <xdr:rowOff>154781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23814</xdr:colOff>
      <xdr:row>1</xdr:row>
      <xdr:rowOff>11906</xdr:rowOff>
    </xdr:from>
    <xdr:to>
      <xdr:col>21</xdr:col>
      <xdr:colOff>750095</xdr:colOff>
      <xdr:row>32</xdr:row>
      <xdr:rowOff>11907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e%20-%20Regionale%20Arbeitsm&#228;rkte/Vielfalt-WK/Vielfalt_2020/Vielfalt-2020_Arbeitstabellen/Vielfalt_Gewerbe_A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rbe_WE"/>
      <sheetName val="Gewerbe_HE"/>
      <sheetName val="1.4"/>
      <sheetName val="1.4.1"/>
      <sheetName val="1.5_"/>
      <sheetName val="Anleitung"/>
    </sheetNames>
    <sheetDataSet>
      <sheetData sheetId="0">
        <row r="10">
          <cell r="B10">
            <v>1847</v>
          </cell>
          <cell r="E10">
            <v>1979</v>
          </cell>
        </row>
        <row r="11">
          <cell r="B11">
            <v>559</v>
          </cell>
          <cell r="E11">
            <v>557</v>
          </cell>
        </row>
        <row r="12">
          <cell r="B12">
            <v>27</v>
          </cell>
          <cell r="E12">
            <v>19</v>
          </cell>
        </row>
        <row r="13">
          <cell r="B13">
            <v>8</v>
          </cell>
          <cell r="E13">
            <v>6</v>
          </cell>
        </row>
        <row r="14">
          <cell r="B14">
            <v>32</v>
          </cell>
          <cell r="E14">
            <v>40</v>
          </cell>
        </row>
        <row r="15">
          <cell r="B15">
            <v>77</v>
          </cell>
          <cell r="E15">
            <v>124</v>
          </cell>
        </row>
        <row r="16">
          <cell r="B16">
            <v>88</v>
          </cell>
          <cell r="E16">
            <v>85</v>
          </cell>
        </row>
        <row r="17">
          <cell r="B17">
            <v>5</v>
          </cell>
          <cell r="E17">
            <v>2</v>
          </cell>
        </row>
        <row r="18">
          <cell r="B18">
            <v>2</v>
          </cell>
        </row>
        <row r="19">
          <cell r="B19">
            <v>12</v>
          </cell>
          <cell r="E19">
            <v>17</v>
          </cell>
        </row>
        <row r="21">
          <cell r="B21">
            <v>5</v>
          </cell>
          <cell r="E21">
            <v>5</v>
          </cell>
        </row>
      </sheetData>
      <sheetData sheetId="1">
        <row r="10">
          <cell r="B10">
            <v>31170</v>
          </cell>
          <cell r="E10">
            <v>32684</v>
          </cell>
        </row>
        <row r="11">
          <cell r="B11">
            <v>14655</v>
          </cell>
          <cell r="E11">
            <v>14000</v>
          </cell>
        </row>
        <row r="12">
          <cell r="B12">
            <v>816</v>
          </cell>
          <cell r="E12">
            <v>572</v>
          </cell>
        </row>
        <row r="13">
          <cell r="B13">
            <v>315</v>
          </cell>
          <cell r="E13">
            <v>332</v>
          </cell>
        </row>
        <row r="14">
          <cell r="B14">
            <v>694</v>
          </cell>
          <cell r="E14">
            <v>711</v>
          </cell>
        </row>
        <row r="15">
          <cell r="B15">
            <v>2794</v>
          </cell>
          <cell r="E15">
            <v>3542</v>
          </cell>
        </row>
        <row r="16">
          <cell r="B16">
            <v>2014</v>
          </cell>
          <cell r="E16">
            <v>1801</v>
          </cell>
        </row>
        <row r="17">
          <cell r="B17">
            <v>30</v>
          </cell>
          <cell r="E17">
            <v>25</v>
          </cell>
        </row>
        <row r="18">
          <cell r="B18">
            <v>80</v>
          </cell>
          <cell r="E18">
            <v>48</v>
          </cell>
        </row>
        <row r="19">
          <cell r="B19">
            <v>265</v>
          </cell>
          <cell r="E19">
            <v>222</v>
          </cell>
        </row>
        <row r="20">
          <cell r="B20">
            <v>25</v>
          </cell>
          <cell r="E20">
            <v>19</v>
          </cell>
        </row>
        <row r="21">
          <cell r="B21">
            <v>153</v>
          </cell>
          <cell r="E21">
            <v>138</v>
          </cell>
        </row>
      </sheetData>
      <sheetData sheetId="2"/>
      <sheetData sheetId="3"/>
      <sheetData sheetId="4">
        <row r="35">
          <cell r="B35" t="str">
            <v>Anmeldung</v>
          </cell>
          <cell r="C35" t="str">
            <v>Abmeldung</v>
          </cell>
        </row>
        <row r="36">
          <cell r="A36" t="str">
            <v>Altenstadt</v>
          </cell>
          <cell r="B36">
            <v>74</v>
          </cell>
          <cell r="C36">
            <v>58</v>
          </cell>
        </row>
        <row r="37">
          <cell r="A37" t="str">
            <v>Bad Nauheim</v>
          </cell>
          <cell r="B37">
            <v>188</v>
          </cell>
          <cell r="C37">
            <v>201</v>
          </cell>
        </row>
        <row r="38">
          <cell r="A38" t="str">
            <v>Bad Vilbel</v>
          </cell>
          <cell r="B38">
            <v>200</v>
          </cell>
          <cell r="C38">
            <v>182</v>
          </cell>
        </row>
        <row r="39">
          <cell r="A39" t="str">
            <v>Büdingen</v>
          </cell>
          <cell r="B39">
            <v>124</v>
          </cell>
          <cell r="C39">
            <v>132</v>
          </cell>
        </row>
        <row r="40">
          <cell r="A40" t="str">
            <v>Butzbach</v>
          </cell>
          <cell r="B40">
            <v>154</v>
          </cell>
          <cell r="C40">
            <v>156</v>
          </cell>
        </row>
        <row r="41">
          <cell r="A41" t="str">
            <v>Echzell</v>
          </cell>
          <cell r="B41">
            <v>34</v>
          </cell>
          <cell r="C41">
            <v>41</v>
          </cell>
        </row>
        <row r="42">
          <cell r="A42" t="str">
            <v>Florstadt</v>
          </cell>
          <cell r="B42">
            <v>66</v>
          </cell>
          <cell r="C42">
            <v>57</v>
          </cell>
        </row>
        <row r="43">
          <cell r="A43" t="str">
            <v>Friedberg</v>
          </cell>
          <cell r="B43">
            <v>162</v>
          </cell>
          <cell r="C43">
            <v>181</v>
          </cell>
        </row>
        <row r="44">
          <cell r="A44" t="str">
            <v>Gedern</v>
          </cell>
          <cell r="B44">
            <v>46</v>
          </cell>
          <cell r="C44">
            <v>40</v>
          </cell>
        </row>
        <row r="45">
          <cell r="A45" t="str">
            <v>Glauburg</v>
          </cell>
          <cell r="B45">
            <v>26</v>
          </cell>
          <cell r="C45">
            <v>13</v>
          </cell>
        </row>
        <row r="46">
          <cell r="A46" t="str">
            <v>Hirzenhain</v>
          </cell>
          <cell r="B46">
            <v>13</v>
          </cell>
          <cell r="C46">
            <v>15</v>
          </cell>
        </row>
        <row r="47">
          <cell r="A47" t="str">
            <v>Karben</v>
          </cell>
          <cell r="B47">
            <v>134</v>
          </cell>
          <cell r="C47">
            <v>150</v>
          </cell>
        </row>
        <row r="48">
          <cell r="A48" t="str">
            <v>Kefenrod</v>
          </cell>
          <cell r="B48">
            <v>25</v>
          </cell>
          <cell r="C48">
            <v>18</v>
          </cell>
        </row>
        <row r="49">
          <cell r="A49" t="str">
            <v>Limeshain</v>
          </cell>
          <cell r="B49">
            <v>46</v>
          </cell>
          <cell r="C49">
            <v>40</v>
          </cell>
        </row>
        <row r="50">
          <cell r="A50" t="str">
            <v>Münzenberg</v>
          </cell>
          <cell r="B50">
            <v>37</v>
          </cell>
          <cell r="C50">
            <v>37</v>
          </cell>
        </row>
        <row r="51">
          <cell r="A51" t="str">
            <v>Nidda</v>
          </cell>
          <cell r="B51">
            <v>81</v>
          </cell>
          <cell r="C51">
            <v>206</v>
          </cell>
        </row>
        <row r="52">
          <cell r="A52" t="str">
            <v>Niddatal</v>
          </cell>
          <cell r="B52">
            <v>59</v>
          </cell>
          <cell r="C52">
            <v>76</v>
          </cell>
        </row>
        <row r="53">
          <cell r="A53" t="str">
            <v>Ober-Mörlen</v>
          </cell>
          <cell r="B53">
            <v>31</v>
          </cell>
          <cell r="C53">
            <v>29</v>
          </cell>
        </row>
        <row r="54">
          <cell r="A54" t="str">
            <v>Ortenberg</v>
          </cell>
          <cell r="B54">
            <v>55</v>
          </cell>
          <cell r="C54">
            <v>50</v>
          </cell>
        </row>
        <row r="55">
          <cell r="A55" t="str">
            <v>Ranstadt</v>
          </cell>
          <cell r="B55">
            <v>41</v>
          </cell>
          <cell r="C55">
            <v>25</v>
          </cell>
        </row>
        <row r="56">
          <cell r="A56" t="str">
            <v>Reichelsheim</v>
          </cell>
          <cell r="B56">
            <v>50</v>
          </cell>
          <cell r="C56">
            <v>49</v>
          </cell>
        </row>
        <row r="57">
          <cell r="A57" t="str">
            <v>Rockenberg</v>
          </cell>
          <cell r="B57">
            <v>21</v>
          </cell>
          <cell r="C57">
            <v>34</v>
          </cell>
        </row>
        <row r="58">
          <cell r="A58" t="str">
            <v>Rosbach v.d.H.</v>
          </cell>
          <cell r="B58">
            <v>77</v>
          </cell>
          <cell r="C58">
            <v>90</v>
          </cell>
        </row>
        <row r="59">
          <cell r="A59" t="str">
            <v>Wölfersheim</v>
          </cell>
          <cell r="B59">
            <v>62</v>
          </cell>
          <cell r="C59">
            <v>70</v>
          </cell>
        </row>
        <row r="60">
          <cell r="A60" t="str">
            <v>Wöllstadt</v>
          </cell>
          <cell r="B60">
            <v>41</v>
          </cell>
          <cell r="C60">
            <v>29</v>
          </cell>
        </row>
        <row r="68">
          <cell r="B68" t="str">
            <v>Anmeldung</v>
          </cell>
          <cell r="C68" t="str">
            <v>Abmeldung</v>
          </cell>
        </row>
        <row r="69">
          <cell r="A69" t="str">
            <v>Altenstadt</v>
          </cell>
          <cell r="B69">
            <v>51</v>
          </cell>
          <cell r="C69">
            <v>37</v>
          </cell>
        </row>
        <row r="70">
          <cell r="A70" t="str">
            <v>Bad Nauheim</v>
          </cell>
          <cell r="B70">
            <v>166</v>
          </cell>
          <cell r="C70">
            <v>148</v>
          </cell>
        </row>
        <row r="71">
          <cell r="A71" t="str">
            <v>Bad Vilbel</v>
          </cell>
          <cell r="B71">
            <v>178</v>
          </cell>
          <cell r="C71">
            <v>168</v>
          </cell>
        </row>
        <row r="72">
          <cell r="A72" t="str">
            <v>Büdingen</v>
          </cell>
          <cell r="B72">
            <v>83</v>
          </cell>
          <cell r="C72">
            <v>68</v>
          </cell>
        </row>
        <row r="73">
          <cell r="A73" t="str">
            <v>Butzbach</v>
          </cell>
          <cell r="B73">
            <v>88</v>
          </cell>
          <cell r="C73">
            <v>105</v>
          </cell>
        </row>
        <row r="74">
          <cell r="A74" t="str">
            <v>Echzell</v>
          </cell>
          <cell r="B74">
            <v>10</v>
          </cell>
          <cell r="C74">
            <v>6</v>
          </cell>
        </row>
        <row r="75">
          <cell r="A75" t="str">
            <v>Florstadt</v>
          </cell>
          <cell r="B75">
            <v>37</v>
          </cell>
          <cell r="C75">
            <v>26</v>
          </cell>
        </row>
        <row r="76">
          <cell r="A76" t="str">
            <v>Friedberg</v>
          </cell>
          <cell r="B76">
            <v>129</v>
          </cell>
          <cell r="C76">
            <v>122</v>
          </cell>
        </row>
        <row r="77">
          <cell r="A77" t="str">
            <v>Gedern</v>
          </cell>
          <cell r="B77">
            <v>21</v>
          </cell>
          <cell r="C77">
            <v>18</v>
          </cell>
        </row>
        <row r="78">
          <cell r="A78" t="str">
            <v>Glauburg</v>
          </cell>
          <cell r="B78">
            <v>12</v>
          </cell>
          <cell r="C78">
            <v>7</v>
          </cell>
        </row>
        <row r="79">
          <cell r="A79" t="str">
            <v>Hirzenhain</v>
          </cell>
          <cell r="B79">
            <v>5</v>
          </cell>
          <cell r="C79">
            <v>7</v>
          </cell>
        </row>
        <row r="80">
          <cell r="A80" t="str">
            <v>Karben</v>
          </cell>
          <cell r="B80">
            <v>90</v>
          </cell>
          <cell r="C80">
            <v>91</v>
          </cell>
        </row>
        <row r="81">
          <cell r="A81" t="str">
            <v>Kefenrod</v>
          </cell>
          <cell r="B81">
            <v>7</v>
          </cell>
          <cell r="C81">
            <v>5</v>
          </cell>
        </row>
        <row r="82">
          <cell r="A82" t="str">
            <v>Limeshain</v>
          </cell>
          <cell r="B82">
            <v>19</v>
          </cell>
          <cell r="C82">
            <v>16</v>
          </cell>
        </row>
        <row r="83">
          <cell r="A83" t="str">
            <v>Münzenberg</v>
          </cell>
          <cell r="B83">
            <v>10</v>
          </cell>
          <cell r="C83">
            <v>4</v>
          </cell>
        </row>
        <row r="84">
          <cell r="A84" t="str">
            <v>Nidda</v>
          </cell>
          <cell r="B84">
            <v>48</v>
          </cell>
          <cell r="C84">
            <v>62</v>
          </cell>
        </row>
        <row r="85">
          <cell r="A85" t="str">
            <v>Niddatal</v>
          </cell>
          <cell r="B85">
            <v>18</v>
          </cell>
          <cell r="C85">
            <v>31</v>
          </cell>
        </row>
        <row r="86">
          <cell r="A86" t="str">
            <v>Ober-Mörlen</v>
          </cell>
          <cell r="B86">
            <v>30</v>
          </cell>
          <cell r="C86">
            <v>26</v>
          </cell>
        </row>
        <row r="87">
          <cell r="A87" t="str">
            <v>Ortenberg</v>
          </cell>
          <cell r="B87">
            <v>16</v>
          </cell>
          <cell r="C87">
            <v>13</v>
          </cell>
        </row>
        <row r="88">
          <cell r="A88" t="str">
            <v>Ranstadt</v>
          </cell>
          <cell r="B88">
            <v>12</v>
          </cell>
          <cell r="C88">
            <v>10</v>
          </cell>
        </row>
        <row r="89">
          <cell r="A89" t="str">
            <v>Reichelsheim</v>
          </cell>
          <cell r="B89">
            <v>20</v>
          </cell>
          <cell r="C89">
            <v>13</v>
          </cell>
        </row>
        <row r="90">
          <cell r="A90" t="str">
            <v>Rockenberg</v>
          </cell>
          <cell r="B90">
            <v>7</v>
          </cell>
          <cell r="C90">
            <v>3</v>
          </cell>
        </row>
        <row r="91">
          <cell r="A91" t="str">
            <v>Rosbach v.d.H.</v>
          </cell>
          <cell r="B91">
            <v>70</v>
          </cell>
          <cell r="C91">
            <v>55</v>
          </cell>
        </row>
        <row r="92">
          <cell r="A92" t="str">
            <v>Wölfersheim</v>
          </cell>
          <cell r="B92">
            <v>30</v>
          </cell>
          <cell r="C92">
            <v>19</v>
          </cell>
        </row>
        <row r="93">
          <cell r="A93" t="str">
            <v>Wöllstadt</v>
          </cell>
          <cell r="B93">
            <v>15</v>
          </cell>
          <cell r="C93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7"/>
  <sheetViews>
    <sheetView showGridLines="0" tabSelected="1" zoomScaleNormal="100" workbookViewId="0">
      <selection activeCell="O1" sqref="O1:S1"/>
    </sheetView>
  </sheetViews>
  <sheetFormatPr baseColWidth="10" defaultColWidth="11.453125" defaultRowHeight="14" x14ac:dyDescent="0.3"/>
  <cols>
    <col min="1" max="1" width="7.54296875" style="9" customWidth="1"/>
    <col min="2" max="2" width="16.26953125" style="9" customWidth="1"/>
    <col min="3" max="10" width="9.1796875" style="9" customWidth="1"/>
    <col min="11" max="11" width="12.54296875" style="9" customWidth="1"/>
    <col min="12" max="14" width="9.1796875" style="9" hidden="1" customWidth="1"/>
    <col min="15" max="19" width="2.54296875" style="9" customWidth="1"/>
    <col min="20" max="16384" width="11.453125" style="9"/>
  </cols>
  <sheetData>
    <row r="1" spans="1:19" x14ac:dyDescent="0.3">
      <c r="A1" s="16" t="s">
        <v>6</v>
      </c>
      <c r="B1" s="16" t="s">
        <v>7</v>
      </c>
      <c r="C1" s="16" t="s">
        <v>5</v>
      </c>
      <c r="D1" s="17"/>
      <c r="E1" s="18"/>
      <c r="F1" s="18"/>
      <c r="G1" s="18"/>
      <c r="H1" s="18"/>
      <c r="I1" s="18"/>
      <c r="J1" s="18"/>
      <c r="K1" s="18"/>
      <c r="L1" s="18"/>
      <c r="M1" s="18"/>
      <c r="N1" s="18"/>
      <c r="O1" s="91" t="s">
        <v>65</v>
      </c>
      <c r="P1" s="92"/>
      <c r="Q1" s="92"/>
      <c r="R1" s="92"/>
      <c r="S1" s="93"/>
    </row>
    <row r="2" spans="1:19" ht="26.25" customHeight="1" x14ac:dyDescent="0.3">
      <c r="A2" s="10" t="s">
        <v>8</v>
      </c>
      <c r="B2" s="11"/>
      <c r="C2" s="95" t="s">
        <v>59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13">
        <v>2015</v>
      </c>
      <c r="P2" s="13">
        <v>2016</v>
      </c>
      <c r="Q2" s="13">
        <v>2017</v>
      </c>
      <c r="R2" s="13">
        <v>2018</v>
      </c>
      <c r="S2" s="13">
        <v>2019</v>
      </c>
    </row>
    <row r="3" spans="1:19" ht="28.5" customHeight="1" x14ac:dyDescent="0.3">
      <c r="A3" s="14" t="s">
        <v>2</v>
      </c>
      <c r="B3" s="70" t="s">
        <v>60</v>
      </c>
      <c r="C3" s="94" t="s">
        <v>67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9"/>
      <c r="P3" s="19"/>
      <c r="Q3" s="19"/>
      <c r="R3" s="19"/>
      <c r="S3" s="19" t="s">
        <v>4</v>
      </c>
    </row>
    <row r="4" spans="1:19" ht="28.5" customHeight="1" x14ac:dyDescent="0.3">
      <c r="A4" s="14" t="s">
        <v>9</v>
      </c>
      <c r="B4" s="71"/>
      <c r="C4" s="94" t="s">
        <v>68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9"/>
      <c r="P4" s="19"/>
      <c r="Q4" s="19"/>
      <c r="R4" s="19"/>
      <c r="S4" s="19" t="s">
        <v>4</v>
      </c>
    </row>
    <row r="5" spans="1:19" ht="15" customHeight="1" x14ac:dyDescent="0.3">
      <c r="A5" s="72" t="s">
        <v>3</v>
      </c>
      <c r="B5" s="96" t="s">
        <v>66</v>
      </c>
      <c r="C5" s="97" t="s">
        <v>56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24" t="s">
        <v>4</v>
      </c>
      <c r="P5" s="124" t="s">
        <v>4</v>
      </c>
      <c r="Q5" s="124" t="s">
        <v>4</v>
      </c>
      <c r="R5" s="124" t="s">
        <v>4</v>
      </c>
      <c r="S5" s="124" t="s">
        <v>4</v>
      </c>
    </row>
    <row r="6" spans="1:19" ht="16" customHeight="1" x14ac:dyDescent="0.3">
      <c r="A6" s="72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73"/>
      <c r="P6" s="73"/>
      <c r="Q6" s="73"/>
      <c r="R6" s="73"/>
      <c r="S6" s="73"/>
    </row>
    <row r="7" spans="1:19" x14ac:dyDescent="0.3">
      <c r="A7" s="12"/>
    </row>
  </sheetData>
  <mergeCells count="6">
    <mergeCell ref="C4:N4"/>
    <mergeCell ref="C2:N2"/>
    <mergeCell ref="C3:N3"/>
    <mergeCell ref="B5:B6"/>
    <mergeCell ref="C5:N6"/>
    <mergeCell ref="O1:S1"/>
  </mergeCells>
  <hyperlinks>
    <hyperlink ref="O8:O9" location="'1.7.2'!A1" display="X"/>
    <hyperlink ref="O7" location="'1.7.1'!A1" display="X"/>
    <hyperlink ref="O5" location="'1.5_15'!A1" display="X"/>
    <hyperlink ref="O6" location="'1.3_15'!A1" display="X"/>
    <hyperlink ref="Q5" location="'1.5_17'!A1" display="X"/>
    <hyperlink ref="P5" location="'1.5_16'!A1" display="X"/>
    <hyperlink ref="R5" location="'1.5_18'!A1" display="X"/>
    <hyperlink ref="S4" location="'1.4.1'!A1" display="X"/>
    <hyperlink ref="S3" location="'1.4'!A1" display="X"/>
    <hyperlink ref="S5" location="'1.5_19'!A1" display="X"/>
  </hyperlink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151"/>
  <sheetViews>
    <sheetView showGridLines="0" view="pageLayout" zoomScale="80" zoomScaleNormal="100" zoomScalePageLayoutView="80" workbookViewId="0">
      <selection activeCell="A3" sqref="A3"/>
    </sheetView>
  </sheetViews>
  <sheetFormatPr baseColWidth="10" defaultColWidth="10.54296875" defaultRowHeight="14.5" x14ac:dyDescent="0.35"/>
  <cols>
    <col min="1" max="1" width="8.26953125" customWidth="1"/>
    <col min="2" max="2" width="12.1796875" customWidth="1"/>
    <col min="3" max="4" width="9.1796875" customWidth="1"/>
    <col min="5" max="8" width="10" customWidth="1"/>
    <col min="9" max="9" width="9.81640625" customWidth="1"/>
    <col min="10" max="10" width="8.1796875" customWidth="1"/>
    <col min="11" max="11" width="12.1796875" customWidth="1"/>
    <col min="12" max="13" width="9.1796875" customWidth="1"/>
    <col min="14" max="18" width="10" customWidth="1"/>
    <col min="19" max="54" width="11.453125" customWidth="1"/>
  </cols>
  <sheetData>
    <row r="1" spans="1:18" s="77" customFormat="1" ht="14.5" customHeight="1" x14ac:dyDescent="0.3">
      <c r="A1" s="75"/>
      <c r="B1" s="76"/>
      <c r="C1" s="76"/>
      <c r="D1" s="76"/>
      <c r="E1" s="76"/>
      <c r="F1" s="76"/>
      <c r="G1" s="76"/>
      <c r="H1" s="98" t="s">
        <v>61</v>
      </c>
      <c r="I1" s="98"/>
      <c r="J1" s="75"/>
      <c r="K1" s="76"/>
      <c r="L1" s="76"/>
      <c r="M1" s="76"/>
      <c r="N1" s="76"/>
      <c r="O1" s="76"/>
      <c r="P1" s="76"/>
      <c r="Q1" s="98" t="s">
        <v>61</v>
      </c>
      <c r="R1" s="98"/>
    </row>
    <row r="2" spans="1:18" ht="14.5" customHeight="1" x14ac:dyDescent="0.35">
      <c r="A2" s="21" t="s">
        <v>11</v>
      </c>
      <c r="B2" s="1"/>
      <c r="C2" s="37"/>
      <c r="D2" s="1"/>
      <c r="E2" s="1"/>
      <c r="F2" s="1"/>
      <c r="G2" s="1"/>
      <c r="H2" s="1"/>
      <c r="I2" s="1"/>
      <c r="J2" s="21" t="s">
        <v>11</v>
      </c>
      <c r="K2" s="1"/>
      <c r="L2" s="37"/>
      <c r="M2" s="1"/>
      <c r="N2" s="1"/>
      <c r="O2" s="1"/>
      <c r="P2" s="1"/>
      <c r="Q2" s="1"/>
      <c r="R2" s="1"/>
    </row>
    <row r="3" spans="1:18" ht="14.5" customHeight="1" x14ac:dyDescent="0.35">
      <c r="A3" s="1" t="s">
        <v>69</v>
      </c>
      <c r="B3" s="1"/>
      <c r="C3" s="1"/>
      <c r="D3" s="1"/>
      <c r="E3" s="1"/>
      <c r="F3" s="1"/>
      <c r="G3" s="1"/>
      <c r="H3" s="1"/>
      <c r="I3" s="1"/>
      <c r="J3" s="1" t="s">
        <v>70</v>
      </c>
      <c r="K3" s="1"/>
      <c r="L3" s="1"/>
      <c r="M3" s="1"/>
      <c r="N3" s="1"/>
      <c r="O3" s="1"/>
      <c r="P3" s="1"/>
      <c r="Q3" s="1"/>
      <c r="R3" s="1"/>
    </row>
    <row r="4" spans="1:18" ht="14.5" customHeight="1" x14ac:dyDescent="0.35">
      <c r="A4" s="99" t="s">
        <v>12</v>
      </c>
      <c r="B4" s="100"/>
      <c r="C4" s="105" t="s">
        <v>13</v>
      </c>
      <c r="D4" s="106"/>
      <c r="E4" s="106"/>
      <c r="F4" s="106"/>
      <c r="G4" s="106"/>
      <c r="H4" s="106"/>
      <c r="I4" s="107"/>
      <c r="J4" s="99" t="s">
        <v>12</v>
      </c>
      <c r="K4" s="100"/>
      <c r="L4" s="105" t="s">
        <v>13</v>
      </c>
      <c r="M4" s="106"/>
      <c r="N4" s="106"/>
      <c r="O4" s="106"/>
      <c r="P4" s="106"/>
      <c r="Q4" s="106"/>
      <c r="R4" s="107"/>
    </row>
    <row r="5" spans="1:18" ht="14.5" customHeight="1" x14ac:dyDescent="0.35">
      <c r="A5" s="101"/>
      <c r="B5" s="102"/>
      <c r="C5" s="108" t="s">
        <v>0</v>
      </c>
      <c r="D5" s="108" t="s">
        <v>14</v>
      </c>
      <c r="E5" s="105" t="s">
        <v>15</v>
      </c>
      <c r="F5" s="110"/>
      <c r="G5" s="110"/>
      <c r="H5" s="110"/>
      <c r="I5" s="111"/>
      <c r="J5" s="101"/>
      <c r="K5" s="102"/>
      <c r="L5" s="108" t="s">
        <v>0</v>
      </c>
      <c r="M5" s="108" t="s">
        <v>14</v>
      </c>
      <c r="N5" s="105" t="s">
        <v>15</v>
      </c>
      <c r="O5" s="110"/>
      <c r="P5" s="110"/>
      <c r="Q5" s="110"/>
      <c r="R5" s="111"/>
    </row>
    <row r="6" spans="1:18" ht="42.75" customHeight="1" x14ac:dyDescent="0.35">
      <c r="A6" s="103"/>
      <c r="B6" s="104"/>
      <c r="C6" s="109"/>
      <c r="D6" s="109"/>
      <c r="E6" s="87" t="s">
        <v>16</v>
      </c>
      <c r="F6" s="38" t="s">
        <v>17</v>
      </c>
      <c r="G6" s="38" t="s">
        <v>18</v>
      </c>
      <c r="H6" s="38" t="s">
        <v>19</v>
      </c>
      <c r="I6" s="39" t="s">
        <v>20</v>
      </c>
      <c r="J6" s="103"/>
      <c r="K6" s="104"/>
      <c r="L6" s="109"/>
      <c r="M6" s="109"/>
      <c r="N6" s="87" t="s">
        <v>16</v>
      </c>
      <c r="O6" s="38" t="s">
        <v>17</v>
      </c>
      <c r="P6" s="38" t="s">
        <v>18</v>
      </c>
      <c r="Q6" s="38" t="s">
        <v>19</v>
      </c>
      <c r="R6" s="39" t="s">
        <v>63</v>
      </c>
    </row>
    <row r="7" spans="1:18" ht="14.5" customHeight="1" x14ac:dyDescent="0.35">
      <c r="A7" s="114">
        <v>2019</v>
      </c>
      <c r="B7" s="42" t="s">
        <v>21</v>
      </c>
      <c r="C7" s="54">
        <f>[1]Gewerbe_WE!B10</f>
        <v>1847</v>
      </c>
      <c r="D7" s="54">
        <f>[1]Gewerbe_WE!B11</f>
        <v>559</v>
      </c>
      <c r="E7" s="54">
        <f>[1]Gewerbe_WE!B14</f>
        <v>32</v>
      </c>
      <c r="F7" s="54">
        <f>[1]Gewerbe_WE!B16</f>
        <v>88</v>
      </c>
      <c r="G7" s="54">
        <f>[1]Gewerbe_WE!B13</f>
        <v>8</v>
      </c>
      <c r="H7" s="54">
        <f>[1]Gewerbe_WE!B15</f>
        <v>77</v>
      </c>
      <c r="I7" s="57">
        <f>[1]Gewerbe_WE!B12+[1]Gewerbe_WE!B17+[1]Gewerbe_WE!B18+[1]Gewerbe_WE!B19+[1]Gewerbe_WE!B21</f>
        <v>51</v>
      </c>
      <c r="J7" s="112">
        <v>2019</v>
      </c>
      <c r="K7" s="42" t="s">
        <v>21</v>
      </c>
      <c r="L7" s="54">
        <f>[1]Gewerbe_HE!B10</f>
        <v>31170</v>
      </c>
      <c r="M7" s="54">
        <f>[1]Gewerbe_HE!B11</f>
        <v>14655</v>
      </c>
      <c r="N7" s="54">
        <f>[1]Gewerbe_HE!B14</f>
        <v>694</v>
      </c>
      <c r="O7" s="54">
        <f>[1]Gewerbe_HE!B16</f>
        <v>2014</v>
      </c>
      <c r="P7" s="54">
        <f>[1]Gewerbe_HE!B13</f>
        <v>315</v>
      </c>
      <c r="Q7" s="54">
        <f>[1]Gewerbe_HE!B15</f>
        <v>2794</v>
      </c>
      <c r="R7" s="57">
        <f>[1]Gewerbe_HE!B12+[1]Gewerbe_HE!B17+[1]Gewerbe_HE!B18+[1]Gewerbe_HE!B19+[1]Gewerbe_HE!B20+[1]Gewerbe_HE!B21</f>
        <v>1369</v>
      </c>
    </row>
    <row r="8" spans="1:18" ht="14.5" customHeight="1" x14ac:dyDescent="0.35">
      <c r="A8" s="115"/>
      <c r="B8" s="42" t="s">
        <v>22</v>
      </c>
      <c r="C8" s="58">
        <f>[1]Gewerbe_WE!E10</f>
        <v>1979</v>
      </c>
      <c r="D8" s="54">
        <f>[1]Gewerbe_WE!E11</f>
        <v>557</v>
      </c>
      <c r="E8" s="54">
        <f>[1]Gewerbe_WE!E14</f>
        <v>40</v>
      </c>
      <c r="F8" s="54">
        <f>[1]Gewerbe_WE!E16</f>
        <v>85</v>
      </c>
      <c r="G8" s="54">
        <f>[1]Gewerbe_WE!E13</f>
        <v>6</v>
      </c>
      <c r="H8" s="54">
        <f>[1]Gewerbe_WE!E15</f>
        <v>124</v>
      </c>
      <c r="I8" s="57">
        <f>[1]Gewerbe_WE!E12+[1]Gewerbe_WE!E17+[1]Gewerbe_WE!E19+[1]Gewerbe_WE!E21</f>
        <v>43</v>
      </c>
      <c r="J8" s="113"/>
      <c r="K8" s="42" t="s">
        <v>22</v>
      </c>
      <c r="L8" s="54">
        <f>[1]Gewerbe_HE!E10</f>
        <v>32684</v>
      </c>
      <c r="M8" s="54">
        <f>[1]Gewerbe_HE!E11</f>
        <v>14000</v>
      </c>
      <c r="N8" s="54">
        <f>[1]Gewerbe_HE!E14</f>
        <v>711</v>
      </c>
      <c r="O8" s="54">
        <f>[1]Gewerbe_HE!E16</f>
        <v>1801</v>
      </c>
      <c r="P8" s="54">
        <f>[1]Gewerbe_HE!E13</f>
        <v>332</v>
      </c>
      <c r="Q8" s="54">
        <f>[1]Gewerbe_HE!E15</f>
        <v>3542</v>
      </c>
      <c r="R8" s="57">
        <f>[1]Gewerbe_HE!E12+[1]Gewerbe_HE!E17+[1]Gewerbe_HE!E18+[1]Gewerbe_HE!E19+[1]Gewerbe_HE!E20+[1]Gewerbe_HE!E21</f>
        <v>1024</v>
      </c>
    </row>
    <row r="9" spans="1:18" ht="14.5" customHeight="1" x14ac:dyDescent="0.35">
      <c r="A9" s="114">
        <v>2018</v>
      </c>
      <c r="B9" s="42" t="s">
        <v>21</v>
      </c>
      <c r="C9" s="54">
        <v>1777</v>
      </c>
      <c r="D9" s="54">
        <v>752</v>
      </c>
      <c r="E9" s="54">
        <v>36</v>
      </c>
      <c r="F9" s="54">
        <v>94</v>
      </c>
      <c r="G9" s="54">
        <v>4</v>
      </c>
      <c r="H9" s="54">
        <v>107</v>
      </c>
      <c r="I9" s="57">
        <v>38</v>
      </c>
      <c r="J9" s="112">
        <v>2018</v>
      </c>
      <c r="K9" s="42" t="s">
        <v>21</v>
      </c>
      <c r="L9" s="54">
        <v>30408</v>
      </c>
      <c r="M9" s="54">
        <v>14647</v>
      </c>
      <c r="N9" s="54">
        <v>702</v>
      </c>
      <c r="O9" s="54">
        <v>2060</v>
      </c>
      <c r="P9" s="54">
        <v>338</v>
      </c>
      <c r="Q9" s="54">
        <v>3239</v>
      </c>
      <c r="R9" s="57">
        <v>1267</v>
      </c>
    </row>
    <row r="10" spans="1:18" ht="14.5" customHeight="1" x14ac:dyDescent="0.35">
      <c r="A10" s="115"/>
      <c r="B10" s="42" t="s">
        <v>22</v>
      </c>
      <c r="C10" s="58">
        <v>1891</v>
      </c>
      <c r="D10" s="54">
        <v>610</v>
      </c>
      <c r="E10" s="54">
        <v>38</v>
      </c>
      <c r="F10" s="54">
        <v>83</v>
      </c>
      <c r="G10" s="54">
        <v>8</v>
      </c>
      <c r="H10" s="54">
        <v>145</v>
      </c>
      <c r="I10" s="57">
        <v>36</v>
      </c>
      <c r="J10" s="113"/>
      <c r="K10" s="42" t="s">
        <v>22</v>
      </c>
      <c r="L10" s="54">
        <v>32814</v>
      </c>
      <c r="M10" s="54">
        <v>14548</v>
      </c>
      <c r="N10" s="54">
        <v>736</v>
      </c>
      <c r="O10" s="54">
        <v>1834</v>
      </c>
      <c r="P10" s="54">
        <v>354</v>
      </c>
      <c r="Q10" s="54">
        <v>3765</v>
      </c>
      <c r="R10" s="57">
        <v>1135</v>
      </c>
    </row>
    <row r="11" spans="1:18" ht="14.5" customHeight="1" x14ac:dyDescent="0.35">
      <c r="A11" s="112">
        <v>2017</v>
      </c>
      <c r="B11" s="42" t="s">
        <v>21</v>
      </c>
      <c r="C11" s="74">
        <v>1842</v>
      </c>
      <c r="D11" s="74">
        <v>687</v>
      </c>
      <c r="E11" s="74">
        <v>45</v>
      </c>
      <c r="F11" s="74">
        <v>107</v>
      </c>
      <c r="G11" s="74">
        <v>5</v>
      </c>
      <c r="H11" s="74">
        <v>164</v>
      </c>
      <c r="I11" s="74">
        <v>53</v>
      </c>
      <c r="J11" s="112">
        <v>2017</v>
      </c>
      <c r="K11" s="42" t="s">
        <v>21</v>
      </c>
      <c r="L11" s="54">
        <v>31166</v>
      </c>
      <c r="M11" s="54">
        <v>15489</v>
      </c>
      <c r="N11" s="54">
        <v>762</v>
      </c>
      <c r="O11" s="54">
        <v>2072</v>
      </c>
      <c r="P11" s="54">
        <v>365</v>
      </c>
      <c r="Q11" s="54">
        <v>3765</v>
      </c>
      <c r="R11" s="54">
        <v>1261</v>
      </c>
    </row>
    <row r="12" spans="1:18" ht="14.5" customHeight="1" x14ac:dyDescent="0.35">
      <c r="A12" s="113"/>
      <c r="B12" s="42" t="s">
        <v>22</v>
      </c>
      <c r="C12" s="74">
        <v>1879</v>
      </c>
      <c r="D12" s="74">
        <v>622</v>
      </c>
      <c r="E12" s="74">
        <v>24</v>
      </c>
      <c r="F12" s="74">
        <v>89</v>
      </c>
      <c r="G12" s="74">
        <v>5</v>
      </c>
      <c r="H12" s="74">
        <v>181</v>
      </c>
      <c r="I12" s="74">
        <v>47</v>
      </c>
      <c r="J12" s="113"/>
      <c r="K12" s="42" t="s">
        <v>22</v>
      </c>
      <c r="L12" s="54">
        <v>32194</v>
      </c>
      <c r="M12" s="54">
        <v>15366</v>
      </c>
      <c r="N12" s="54">
        <v>772</v>
      </c>
      <c r="O12" s="54">
        <v>1786</v>
      </c>
      <c r="P12" s="54">
        <v>333</v>
      </c>
      <c r="Q12" s="54">
        <v>4342</v>
      </c>
      <c r="R12" s="54">
        <v>1155</v>
      </c>
    </row>
    <row r="13" spans="1:18" ht="14.5" customHeight="1" x14ac:dyDescent="0.35">
      <c r="A13" s="112">
        <v>2016</v>
      </c>
      <c r="B13" s="42" t="s">
        <v>21</v>
      </c>
      <c r="C13" s="54">
        <v>1769</v>
      </c>
      <c r="D13" s="54">
        <v>648</v>
      </c>
      <c r="E13" s="54">
        <v>33</v>
      </c>
      <c r="F13" s="54">
        <v>86</v>
      </c>
      <c r="G13" s="54">
        <v>6</v>
      </c>
      <c r="H13" s="54">
        <v>179</v>
      </c>
      <c r="I13" s="57">
        <v>47</v>
      </c>
      <c r="J13" s="112">
        <v>2016</v>
      </c>
      <c r="K13" s="42" t="s">
        <v>21</v>
      </c>
      <c r="L13" s="54">
        <v>31705</v>
      </c>
      <c r="M13" s="54">
        <v>15722</v>
      </c>
      <c r="N13" s="54">
        <v>761</v>
      </c>
      <c r="O13" s="54">
        <v>1994</v>
      </c>
      <c r="P13" s="54">
        <v>360</v>
      </c>
      <c r="Q13" s="54">
        <v>4123</v>
      </c>
      <c r="R13" s="74">
        <v>1372</v>
      </c>
    </row>
    <row r="14" spans="1:18" ht="14.5" customHeight="1" x14ac:dyDescent="0.35">
      <c r="A14" s="113"/>
      <c r="B14" s="42" t="s">
        <v>22</v>
      </c>
      <c r="C14" s="58">
        <v>1778</v>
      </c>
      <c r="D14" s="54">
        <v>639</v>
      </c>
      <c r="E14" s="54">
        <v>21</v>
      </c>
      <c r="F14" s="54">
        <v>85</v>
      </c>
      <c r="G14" s="54">
        <v>5</v>
      </c>
      <c r="H14" s="54">
        <v>213</v>
      </c>
      <c r="I14" s="57">
        <v>55</v>
      </c>
      <c r="J14" s="113"/>
      <c r="K14" s="42" t="s">
        <v>22</v>
      </c>
      <c r="L14" s="54">
        <v>33205</v>
      </c>
      <c r="M14" s="54">
        <v>16136</v>
      </c>
      <c r="N14" s="54">
        <v>742</v>
      </c>
      <c r="O14" s="54">
        <v>1853</v>
      </c>
      <c r="P14" s="54">
        <v>368</v>
      </c>
      <c r="Q14" s="54">
        <v>4570</v>
      </c>
      <c r="R14" s="74">
        <v>1398</v>
      </c>
    </row>
    <row r="15" spans="1:18" ht="14.5" customHeight="1" x14ac:dyDescent="0.35">
      <c r="A15" s="114">
        <v>2015</v>
      </c>
      <c r="B15" s="42" t="s">
        <v>21</v>
      </c>
      <c r="C15" s="54">
        <v>1857</v>
      </c>
      <c r="D15" s="54">
        <v>725</v>
      </c>
      <c r="E15" s="54">
        <v>51</v>
      </c>
      <c r="F15" s="54">
        <v>92</v>
      </c>
      <c r="G15" s="54">
        <v>12</v>
      </c>
      <c r="H15" s="54">
        <v>222</v>
      </c>
      <c r="I15" s="57">
        <v>54</v>
      </c>
      <c r="J15" s="112">
        <v>2015</v>
      </c>
      <c r="K15" s="42" t="s">
        <v>21</v>
      </c>
      <c r="L15" s="54">
        <v>32274</v>
      </c>
      <c r="M15" s="54">
        <v>16891</v>
      </c>
      <c r="N15" s="54">
        <v>809</v>
      </c>
      <c r="O15" s="54">
        <v>2015</v>
      </c>
      <c r="P15" s="54">
        <v>402</v>
      </c>
      <c r="Q15" s="54">
        <v>4611</v>
      </c>
      <c r="R15" s="57">
        <v>1030</v>
      </c>
    </row>
    <row r="16" spans="1:18" ht="14.5" customHeight="1" x14ac:dyDescent="0.35">
      <c r="A16" s="115"/>
      <c r="B16" s="42" t="s">
        <v>22</v>
      </c>
      <c r="C16" s="58">
        <v>1888</v>
      </c>
      <c r="D16" s="54">
        <v>662</v>
      </c>
      <c r="E16" s="54">
        <v>43</v>
      </c>
      <c r="F16" s="54">
        <v>75</v>
      </c>
      <c r="G16" s="54">
        <v>8</v>
      </c>
      <c r="H16" s="54">
        <v>188</v>
      </c>
      <c r="I16" s="57">
        <v>53</v>
      </c>
      <c r="J16" s="113"/>
      <c r="K16" s="42" t="s">
        <v>22</v>
      </c>
      <c r="L16" s="54">
        <v>33146</v>
      </c>
      <c r="M16" s="54">
        <v>16790</v>
      </c>
      <c r="N16" s="54">
        <v>807</v>
      </c>
      <c r="O16" s="54">
        <v>1862</v>
      </c>
      <c r="P16" s="54">
        <v>360</v>
      </c>
      <c r="Q16" s="54">
        <v>4258</v>
      </c>
      <c r="R16" s="57">
        <v>1053</v>
      </c>
    </row>
    <row r="17" spans="1:18" ht="14.5" customHeight="1" x14ac:dyDescent="0.35">
      <c r="A17" s="112">
        <v>2014</v>
      </c>
      <c r="B17" s="42" t="s">
        <v>21</v>
      </c>
      <c r="C17" s="54">
        <v>1961</v>
      </c>
      <c r="D17" s="54">
        <v>778</v>
      </c>
      <c r="E17" s="54">
        <v>34</v>
      </c>
      <c r="F17" s="54">
        <v>80</v>
      </c>
      <c r="G17" s="54">
        <v>7</v>
      </c>
      <c r="H17" s="54">
        <v>185</v>
      </c>
      <c r="I17" s="57">
        <v>76</v>
      </c>
      <c r="J17" s="112">
        <v>2014</v>
      </c>
      <c r="K17" s="42" t="s">
        <v>21</v>
      </c>
      <c r="L17" s="54">
        <v>33310</v>
      </c>
      <c r="M17" s="54">
        <v>17609</v>
      </c>
      <c r="N17" s="54">
        <v>889</v>
      </c>
      <c r="O17" s="54">
        <v>2035</v>
      </c>
      <c r="P17" s="54">
        <v>349</v>
      </c>
      <c r="Q17" s="54">
        <v>4415</v>
      </c>
      <c r="R17" s="57">
        <v>750</v>
      </c>
    </row>
    <row r="18" spans="1:18" ht="14.5" customHeight="1" x14ac:dyDescent="0.35">
      <c r="A18" s="113"/>
      <c r="B18" s="42" t="s">
        <v>22</v>
      </c>
      <c r="C18" s="58">
        <v>1852</v>
      </c>
      <c r="D18" s="54">
        <v>869</v>
      </c>
      <c r="E18" s="54">
        <v>40</v>
      </c>
      <c r="F18" s="54">
        <v>75</v>
      </c>
      <c r="G18" s="54">
        <v>9</v>
      </c>
      <c r="H18" s="54">
        <v>192</v>
      </c>
      <c r="I18" s="57">
        <v>64</v>
      </c>
      <c r="J18" s="113"/>
      <c r="K18" s="42" t="s">
        <v>22</v>
      </c>
      <c r="L18" s="54">
        <v>34443</v>
      </c>
      <c r="M18" s="54">
        <v>19874</v>
      </c>
      <c r="N18" s="54">
        <v>787</v>
      </c>
      <c r="O18" s="54">
        <v>1904</v>
      </c>
      <c r="P18" s="54">
        <v>377</v>
      </c>
      <c r="Q18" s="54">
        <v>4474</v>
      </c>
      <c r="R18" s="57">
        <v>622</v>
      </c>
    </row>
    <row r="19" spans="1:18" ht="14.5" customHeight="1" x14ac:dyDescent="0.35">
      <c r="A19" s="112">
        <v>2013</v>
      </c>
      <c r="B19" s="42" t="s">
        <v>21</v>
      </c>
      <c r="C19" s="54">
        <v>1991</v>
      </c>
      <c r="D19" s="54">
        <v>1037</v>
      </c>
      <c r="E19" s="54">
        <v>30</v>
      </c>
      <c r="F19" s="54">
        <v>96</v>
      </c>
      <c r="G19" s="54">
        <v>9</v>
      </c>
      <c r="H19" s="54">
        <v>219</v>
      </c>
      <c r="I19" s="57">
        <v>77</v>
      </c>
      <c r="J19" s="112">
        <v>2013</v>
      </c>
      <c r="K19" s="42" t="s">
        <v>21</v>
      </c>
      <c r="L19" s="54">
        <v>34384</v>
      </c>
      <c r="M19" s="54">
        <v>22995</v>
      </c>
      <c r="N19" s="54">
        <v>847</v>
      </c>
      <c r="O19" s="54">
        <v>2106</v>
      </c>
      <c r="P19" s="54">
        <v>386</v>
      </c>
      <c r="Q19" s="54">
        <v>5313</v>
      </c>
      <c r="R19" s="57">
        <v>1758</v>
      </c>
    </row>
    <row r="20" spans="1:18" ht="14.5" customHeight="1" x14ac:dyDescent="0.35">
      <c r="A20" s="113"/>
      <c r="B20" s="42" t="s">
        <v>22</v>
      </c>
      <c r="C20" s="58">
        <v>2007</v>
      </c>
      <c r="D20" s="54">
        <v>849</v>
      </c>
      <c r="E20" s="54">
        <v>39</v>
      </c>
      <c r="F20" s="54">
        <v>97</v>
      </c>
      <c r="G20" s="54">
        <v>7</v>
      </c>
      <c r="H20" s="54">
        <v>170</v>
      </c>
      <c r="I20" s="57">
        <v>37</v>
      </c>
      <c r="J20" s="113"/>
      <c r="K20" s="42" t="s">
        <v>22</v>
      </c>
      <c r="L20" s="54">
        <v>35265</v>
      </c>
      <c r="M20" s="54">
        <v>20272</v>
      </c>
      <c r="N20" s="54">
        <v>847</v>
      </c>
      <c r="O20" s="54">
        <v>2018</v>
      </c>
      <c r="P20" s="54">
        <v>369</v>
      </c>
      <c r="Q20" s="54">
        <v>4911</v>
      </c>
      <c r="R20" s="57">
        <v>867</v>
      </c>
    </row>
    <row r="21" spans="1:18" ht="14.5" customHeight="1" x14ac:dyDescent="0.35">
      <c r="A21" s="112">
        <v>2012</v>
      </c>
      <c r="B21" s="42" t="s">
        <v>21</v>
      </c>
      <c r="C21" s="54">
        <v>2056</v>
      </c>
      <c r="D21" s="54">
        <v>855</v>
      </c>
      <c r="E21" s="54">
        <v>41</v>
      </c>
      <c r="F21" s="54">
        <v>90</v>
      </c>
      <c r="G21" s="54">
        <v>14</v>
      </c>
      <c r="H21" s="54">
        <v>183</v>
      </c>
      <c r="I21" s="57">
        <v>27</v>
      </c>
      <c r="J21" s="112">
        <v>2012</v>
      </c>
      <c r="K21" s="42" t="s">
        <v>21</v>
      </c>
      <c r="L21" s="54">
        <v>34738</v>
      </c>
      <c r="M21" s="54">
        <v>23676</v>
      </c>
      <c r="N21" s="54">
        <v>813</v>
      </c>
      <c r="O21" s="54">
        <v>2020</v>
      </c>
      <c r="P21" s="54">
        <v>357</v>
      </c>
      <c r="Q21" s="54">
        <v>5526</v>
      </c>
      <c r="R21" s="57">
        <v>902</v>
      </c>
    </row>
    <row r="22" spans="1:18" ht="14.5" customHeight="1" x14ac:dyDescent="0.35">
      <c r="A22" s="113"/>
      <c r="B22" s="42" t="s">
        <v>22</v>
      </c>
      <c r="C22" s="58">
        <v>1909</v>
      </c>
      <c r="D22" s="54">
        <v>687</v>
      </c>
      <c r="E22" s="54">
        <v>33</v>
      </c>
      <c r="F22" s="54">
        <v>84</v>
      </c>
      <c r="G22" s="54">
        <v>5</v>
      </c>
      <c r="H22" s="54">
        <v>157</v>
      </c>
      <c r="I22" s="57">
        <v>34</v>
      </c>
      <c r="J22" s="113"/>
      <c r="K22" s="42" t="s">
        <v>22</v>
      </c>
      <c r="L22" s="58">
        <v>35768</v>
      </c>
      <c r="M22" s="54">
        <v>21930</v>
      </c>
      <c r="N22" s="54">
        <v>794</v>
      </c>
      <c r="O22" s="54">
        <v>2051</v>
      </c>
      <c r="P22" s="54">
        <v>350</v>
      </c>
      <c r="Q22" s="54">
        <v>5719</v>
      </c>
      <c r="R22" s="57">
        <v>834</v>
      </c>
    </row>
    <row r="23" spans="1:18" ht="14.5" customHeight="1" x14ac:dyDescent="0.35">
      <c r="A23" s="112">
        <v>2011</v>
      </c>
      <c r="B23" s="42" t="s">
        <v>21</v>
      </c>
      <c r="C23" s="54">
        <v>2256</v>
      </c>
      <c r="D23" s="54">
        <v>863</v>
      </c>
      <c r="E23" s="54">
        <v>38</v>
      </c>
      <c r="F23" s="54">
        <v>88</v>
      </c>
      <c r="G23" s="54">
        <v>4</v>
      </c>
      <c r="H23" s="54">
        <v>196</v>
      </c>
      <c r="I23" s="57">
        <v>31</v>
      </c>
      <c r="J23" s="112">
        <v>2011</v>
      </c>
      <c r="K23" s="42" t="s">
        <v>21</v>
      </c>
      <c r="L23" s="54">
        <v>38084</v>
      </c>
      <c r="M23" s="54">
        <v>25299</v>
      </c>
      <c r="N23" s="54">
        <v>832</v>
      </c>
      <c r="O23" s="54">
        <v>2309</v>
      </c>
      <c r="P23" s="54">
        <v>358</v>
      </c>
      <c r="Q23" s="54">
        <v>6470</v>
      </c>
      <c r="R23" s="57">
        <v>1051</v>
      </c>
    </row>
    <row r="24" spans="1:18" ht="14.5" customHeight="1" x14ac:dyDescent="0.35">
      <c r="A24" s="113"/>
      <c r="B24" s="42" t="s">
        <v>22</v>
      </c>
      <c r="C24" s="58">
        <v>1975</v>
      </c>
      <c r="D24" s="54">
        <v>689</v>
      </c>
      <c r="E24" s="54">
        <v>37</v>
      </c>
      <c r="F24" s="54">
        <v>85</v>
      </c>
      <c r="G24" s="54">
        <v>5</v>
      </c>
      <c r="H24" s="54">
        <v>164</v>
      </c>
      <c r="I24" s="57">
        <v>31</v>
      </c>
      <c r="J24" s="113"/>
      <c r="K24" s="42" t="s">
        <v>22</v>
      </c>
      <c r="L24" s="58">
        <v>34818</v>
      </c>
      <c r="M24" s="54">
        <v>20082</v>
      </c>
      <c r="N24" s="54">
        <v>822</v>
      </c>
      <c r="O24" s="54">
        <v>2090</v>
      </c>
      <c r="P24" s="54">
        <v>311</v>
      </c>
      <c r="Q24" s="54">
        <v>5573</v>
      </c>
      <c r="R24" s="57">
        <v>769</v>
      </c>
    </row>
    <row r="25" spans="1:18" ht="14.5" customHeight="1" x14ac:dyDescent="0.35">
      <c r="A25" s="112">
        <v>2010</v>
      </c>
      <c r="B25" s="42" t="s">
        <v>21</v>
      </c>
      <c r="C25" s="54">
        <v>2441</v>
      </c>
      <c r="D25" s="55">
        <v>719</v>
      </c>
      <c r="E25" s="54">
        <v>35</v>
      </c>
      <c r="F25" s="54">
        <v>103</v>
      </c>
      <c r="G25" s="54">
        <v>4</v>
      </c>
      <c r="H25" s="56">
        <v>202</v>
      </c>
      <c r="I25" s="57">
        <v>32</v>
      </c>
      <c r="J25" s="112">
        <v>2010</v>
      </c>
      <c r="K25" s="42" t="s">
        <v>21</v>
      </c>
      <c r="L25" s="54">
        <v>40869</v>
      </c>
      <c r="M25" s="55">
        <v>23585</v>
      </c>
      <c r="N25" s="54">
        <v>850</v>
      </c>
      <c r="O25" s="54">
        <v>2378</v>
      </c>
      <c r="P25" s="54">
        <v>311</v>
      </c>
      <c r="Q25" s="56">
        <v>6704</v>
      </c>
      <c r="R25" s="57">
        <v>1062</v>
      </c>
    </row>
    <row r="26" spans="1:18" ht="14.5" customHeight="1" x14ac:dyDescent="0.35">
      <c r="A26" s="113"/>
      <c r="B26" s="42" t="s">
        <v>22</v>
      </c>
      <c r="C26" s="58">
        <v>2178</v>
      </c>
      <c r="D26" s="54">
        <v>513</v>
      </c>
      <c r="E26" s="54">
        <v>37</v>
      </c>
      <c r="F26" s="54">
        <v>83</v>
      </c>
      <c r="G26" s="54">
        <v>3</v>
      </c>
      <c r="H26" s="56">
        <v>123</v>
      </c>
      <c r="I26" s="57">
        <v>30</v>
      </c>
      <c r="J26" s="113"/>
      <c r="K26" s="42" t="s">
        <v>22</v>
      </c>
      <c r="L26" s="58">
        <v>37477</v>
      </c>
      <c r="M26" s="54">
        <v>17700</v>
      </c>
      <c r="N26" s="54">
        <v>830</v>
      </c>
      <c r="O26" s="54">
        <v>2223</v>
      </c>
      <c r="P26" s="54">
        <v>381</v>
      </c>
      <c r="Q26" s="56">
        <v>4758</v>
      </c>
      <c r="R26" s="57">
        <v>928</v>
      </c>
    </row>
    <row r="27" spans="1:18" ht="14.5" customHeight="1" x14ac:dyDescent="0.35">
      <c r="A27" s="112">
        <v>2009</v>
      </c>
      <c r="B27" s="42" t="s">
        <v>21</v>
      </c>
      <c r="C27" s="54">
        <v>2514</v>
      </c>
      <c r="D27" s="55">
        <v>708</v>
      </c>
      <c r="E27" s="54">
        <v>45</v>
      </c>
      <c r="F27" s="54">
        <v>113</v>
      </c>
      <c r="G27" s="54">
        <v>11</v>
      </c>
      <c r="H27" s="56">
        <v>185</v>
      </c>
      <c r="I27" s="57">
        <v>42</v>
      </c>
      <c r="J27" s="112">
        <v>2009</v>
      </c>
      <c r="K27" s="42" t="s">
        <v>21</v>
      </c>
      <c r="L27" s="54">
        <v>42747</v>
      </c>
      <c r="M27" s="55">
        <v>20579</v>
      </c>
      <c r="N27" s="54">
        <v>956</v>
      </c>
      <c r="O27" s="54">
        <v>2483</v>
      </c>
      <c r="P27" s="54">
        <v>335</v>
      </c>
      <c r="Q27" s="56">
        <v>6376</v>
      </c>
      <c r="R27" s="57">
        <v>1171</v>
      </c>
    </row>
    <row r="28" spans="1:18" ht="14.5" customHeight="1" x14ac:dyDescent="0.35">
      <c r="A28" s="113"/>
      <c r="B28" s="42" t="s">
        <v>22</v>
      </c>
      <c r="C28" s="58">
        <v>2076</v>
      </c>
      <c r="D28" s="54">
        <v>543</v>
      </c>
      <c r="E28" s="54">
        <v>44</v>
      </c>
      <c r="F28" s="54">
        <v>82</v>
      </c>
      <c r="G28" s="54">
        <v>14</v>
      </c>
      <c r="H28" s="56">
        <v>160</v>
      </c>
      <c r="I28" s="57">
        <v>27</v>
      </c>
      <c r="J28" s="113"/>
      <c r="K28" s="42" t="s">
        <v>22</v>
      </c>
      <c r="L28" s="58">
        <v>39361</v>
      </c>
      <c r="M28" s="54">
        <v>16585</v>
      </c>
      <c r="N28" s="54">
        <v>905</v>
      </c>
      <c r="O28" s="54">
        <v>2318</v>
      </c>
      <c r="P28" s="54">
        <v>399</v>
      </c>
      <c r="Q28" s="56">
        <v>4930</v>
      </c>
      <c r="R28" s="57">
        <v>906</v>
      </c>
    </row>
    <row r="29" spans="1:18" ht="14.5" customHeight="1" x14ac:dyDescent="0.35">
      <c r="A29" s="105">
        <v>2008</v>
      </c>
      <c r="B29" s="42" t="s">
        <v>21</v>
      </c>
      <c r="C29" s="74">
        <v>2428</v>
      </c>
      <c r="D29" s="57">
        <v>578</v>
      </c>
      <c r="E29" s="74">
        <v>41</v>
      </c>
      <c r="F29" s="57">
        <v>104</v>
      </c>
      <c r="G29" s="57">
        <v>8</v>
      </c>
      <c r="H29" s="74">
        <v>165</v>
      </c>
      <c r="I29" s="57">
        <v>51</v>
      </c>
      <c r="J29" s="112">
        <v>2008</v>
      </c>
      <c r="K29" s="42" t="s">
        <v>21</v>
      </c>
      <c r="L29" s="54">
        <v>42638</v>
      </c>
      <c r="M29" s="54">
        <v>19310</v>
      </c>
      <c r="N29" s="54">
        <v>389</v>
      </c>
      <c r="O29" s="54">
        <v>53</v>
      </c>
      <c r="P29" s="54">
        <v>2574</v>
      </c>
      <c r="Q29" s="54">
        <v>5968</v>
      </c>
      <c r="R29" s="57">
        <v>1126</v>
      </c>
    </row>
    <row r="30" spans="1:18" ht="14.5" customHeight="1" x14ac:dyDescent="0.35">
      <c r="A30" s="105"/>
      <c r="B30" s="42" t="s">
        <v>22</v>
      </c>
      <c r="C30" s="78">
        <v>2176</v>
      </c>
      <c r="D30" s="74">
        <v>544</v>
      </c>
      <c r="E30" s="74">
        <v>42</v>
      </c>
      <c r="F30" s="57">
        <v>105</v>
      </c>
      <c r="G30" s="57">
        <v>9</v>
      </c>
      <c r="H30" s="74">
        <v>159</v>
      </c>
      <c r="I30" s="57">
        <v>29</v>
      </c>
      <c r="J30" s="113"/>
      <c r="K30" s="42" t="s">
        <v>22</v>
      </c>
      <c r="L30" s="58">
        <v>39506</v>
      </c>
      <c r="M30" s="54">
        <v>15668</v>
      </c>
      <c r="N30" s="54">
        <v>413</v>
      </c>
      <c r="O30" s="54">
        <v>53</v>
      </c>
      <c r="P30" s="54">
        <v>2342</v>
      </c>
      <c r="Q30" s="54">
        <v>4727</v>
      </c>
      <c r="R30" s="57">
        <v>888</v>
      </c>
    </row>
    <row r="31" spans="1:18" ht="14.5" customHeight="1" x14ac:dyDescent="0.35">
      <c r="A31" s="105">
        <v>2007</v>
      </c>
      <c r="B31" s="40" t="s">
        <v>21</v>
      </c>
      <c r="C31" s="74">
        <v>2569</v>
      </c>
      <c r="D31" s="74">
        <v>651</v>
      </c>
      <c r="E31" s="74">
        <v>38</v>
      </c>
      <c r="F31" s="74">
        <v>99</v>
      </c>
      <c r="G31" s="74">
        <v>8</v>
      </c>
      <c r="H31" s="74">
        <v>217</v>
      </c>
      <c r="I31" s="74">
        <v>45</v>
      </c>
      <c r="J31" s="112">
        <v>2007</v>
      </c>
      <c r="K31" s="42" t="s">
        <v>21</v>
      </c>
      <c r="L31" s="54">
        <v>44261</v>
      </c>
      <c r="M31" s="54">
        <v>18708</v>
      </c>
      <c r="N31" s="54">
        <v>378</v>
      </c>
      <c r="O31" s="54">
        <v>52</v>
      </c>
      <c r="P31" s="54">
        <v>2512</v>
      </c>
      <c r="Q31" s="54">
        <v>6419</v>
      </c>
      <c r="R31" s="57">
        <v>749</v>
      </c>
    </row>
    <row r="32" spans="1:18" ht="14.5" customHeight="1" x14ac:dyDescent="0.35">
      <c r="A32" s="105"/>
      <c r="B32" s="42" t="s">
        <v>22</v>
      </c>
      <c r="C32" s="74">
        <v>2168</v>
      </c>
      <c r="D32" s="74">
        <v>485</v>
      </c>
      <c r="E32" s="74">
        <v>44</v>
      </c>
      <c r="F32" s="57">
        <v>101</v>
      </c>
      <c r="G32" s="57">
        <v>14</v>
      </c>
      <c r="H32" s="74">
        <v>132</v>
      </c>
      <c r="I32" s="57">
        <v>20</v>
      </c>
      <c r="J32" s="113"/>
      <c r="K32" s="42" t="s">
        <v>22</v>
      </c>
      <c r="L32" s="58">
        <v>39178</v>
      </c>
      <c r="M32" s="54">
        <v>13567</v>
      </c>
      <c r="N32" s="54">
        <v>435</v>
      </c>
      <c r="O32" s="54">
        <v>32</v>
      </c>
      <c r="P32" s="54">
        <v>2323</v>
      </c>
      <c r="Q32" s="54">
        <v>4368</v>
      </c>
      <c r="R32" s="57">
        <v>508</v>
      </c>
    </row>
    <row r="33" spans="1:18" ht="14.5" customHeight="1" x14ac:dyDescent="0.35">
      <c r="A33" s="105">
        <v>2006</v>
      </c>
      <c r="B33" s="40" t="s">
        <v>21</v>
      </c>
      <c r="C33" s="74">
        <v>2634</v>
      </c>
      <c r="D33" s="74">
        <v>582</v>
      </c>
      <c r="E33" s="74">
        <v>53</v>
      </c>
      <c r="F33" s="74">
        <v>104</v>
      </c>
      <c r="G33" s="74">
        <v>14</v>
      </c>
      <c r="H33" s="74">
        <v>197</v>
      </c>
      <c r="I33" s="74">
        <v>29</v>
      </c>
      <c r="J33" s="112">
        <v>2006</v>
      </c>
      <c r="K33" s="42" t="s">
        <v>21</v>
      </c>
      <c r="L33" s="54">
        <v>45767</v>
      </c>
      <c r="M33" s="55">
        <v>16300</v>
      </c>
      <c r="N33" s="54">
        <v>448</v>
      </c>
      <c r="O33" s="54">
        <v>42</v>
      </c>
      <c r="P33" s="54">
        <v>2623</v>
      </c>
      <c r="Q33" s="56">
        <v>6471</v>
      </c>
      <c r="R33" s="57">
        <v>1048</v>
      </c>
    </row>
    <row r="34" spans="1:18" ht="14.5" customHeight="1" x14ac:dyDescent="0.35">
      <c r="A34" s="105"/>
      <c r="B34" s="40" t="s">
        <v>22</v>
      </c>
      <c r="C34" s="74">
        <v>2140</v>
      </c>
      <c r="D34" s="74">
        <v>396</v>
      </c>
      <c r="E34" s="74">
        <v>49</v>
      </c>
      <c r="F34" s="74">
        <v>96</v>
      </c>
      <c r="G34" s="74">
        <v>6</v>
      </c>
      <c r="H34" s="74">
        <v>89</v>
      </c>
      <c r="I34" s="74">
        <v>14</v>
      </c>
      <c r="J34" s="113"/>
      <c r="K34" s="42" t="s">
        <v>22</v>
      </c>
      <c r="L34" s="58">
        <v>38667</v>
      </c>
      <c r="M34" s="54">
        <v>11869</v>
      </c>
      <c r="N34" s="54">
        <v>425</v>
      </c>
      <c r="O34" s="54">
        <v>24</v>
      </c>
      <c r="P34" s="54">
        <v>2282</v>
      </c>
      <c r="Q34" s="56">
        <v>3607</v>
      </c>
      <c r="R34" s="57">
        <v>820</v>
      </c>
    </row>
    <row r="35" spans="1:18" ht="14.5" customHeight="1" x14ac:dyDescent="0.35">
      <c r="A35" s="105">
        <v>2005</v>
      </c>
      <c r="B35" s="40" t="s">
        <v>21</v>
      </c>
      <c r="C35" s="74">
        <v>2828</v>
      </c>
      <c r="D35" s="74">
        <v>589</v>
      </c>
      <c r="E35" s="74">
        <v>10</v>
      </c>
      <c r="F35" s="74">
        <v>1</v>
      </c>
      <c r="G35" s="74">
        <v>122</v>
      </c>
      <c r="H35" s="74">
        <v>170</v>
      </c>
      <c r="I35" s="74">
        <v>80</v>
      </c>
      <c r="J35" s="112">
        <v>2005</v>
      </c>
      <c r="K35" s="42" t="s">
        <v>21</v>
      </c>
      <c r="L35" s="54">
        <v>47974</v>
      </c>
      <c r="M35" s="55">
        <v>15476</v>
      </c>
      <c r="N35" s="54">
        <v>978</v>
      </c>
      <c r="O35" s="54">
        <v>2672</v>
      </c>
      <c r="P35" s="54">
        <v>445</v>
      </c>
      <c r="Q35" s="56">
        <v>5590</v>
      </c>
      <c r="R35" s="57">
        <v>1154</v>
      </c>
    </row>
    <row r="36" spans="1:18" ht="14.5" customHeight="1" x14ac:dyDescent="0.35">
      <c r="A36" s="105"/>
      <c r="B36" s="40" t="s">
        <v>22</v>
      </c>
      <c r="C36" s="74">
        <v>2186</v>
      </c>
      <c r="D36" s="74">
        <v>319</v>
      </c>
      <c r="E36" s="74">
        <v>12</v>
      </c>
      <c r="F36" s="74">
        <v>1</v>
      </c>
      <c r="G36" s="74">
        <v>94</v>
      </c>
      <c r="H36" s="74">
        <v>34</v>
      </c>
      <c r="I36" s="74">
        <v>61</v>
      </c>
      <c r="J36" s="113"/>
      <c r="K36" s="42" t="s">
        <v>22</v>
      </c>
      <c r="L36" s="58">
        <v>39326</v>
      </c>
      <c r="M36" s="54">
        <v>9759</v>
      </c>
      <c r="N36" s="54">
        <v>893</v>
      </c>
      <c r="O36" s="54">
        <v>2350</v>
      </c>
      <c r="P36" s="54">
        <v>447</v>
      </c>
      <c r="Q36" s="56">
        <v>1828</v>
      </c>
      <c r="R36" s="57">
        <v>882</v>
      </c>
    </row>
    <row r="37" spans="1:18" ht="14.5" customHeight="1" x14ac:dyDescent="0.35">
      <c r="A37" s="1" t="s">
        <v>25</v>
      </c>
      <c r="B37" s="1"/>
      <c r="C37" s="1"/>
      <c r="D37" s="1"/>
      <c r="E37" s="1"/>
      <c r="F37" s="1"/>
      <c r="G37" s="1"/>
      <c r="H37" s="1"/>
      <c r="I37" s="1"/>
      <c r="J37" s="1" t="s">
        <v>25</v>
      </c>
      <c r="K37" s="50"/>
      <c r="L37" s="50"/>
      <c r="M37" s="50"/>
      <c r="N37" s="50"/>
      <c r="O37" s="25"/>
      <c r="P37" s="25"/>
      <c r="Q37" s="25"/>
      <c r="R37" s="25"/>
    </row>
    <row r="38" spans="1:18" ht="14.5" customHeight="1" x14ac:dyDescent="0.35">
      <c r="A38" s="1" t="s">
        <v>1</v>
      </c>
      <c r="B38" s="1"/>
      <c r="C38" s="1"/>
      <c r="D38" s="1"/>
      <c r="E38" s="1"/>
      <c r="F38" s="1"/>
      <c r="G38" s="1"/>
      <c r="H38" s="1"/>
      <c r="I38" s="1"/>
      <c r="J38" s="1" t="s">
        <v>1</v>
      </c>
      <c r="K38" s="50"/>
      <c r="L38" s="50"/>
      <c r="M38" s="50"/>
      <c r="N38" s="50"/>
      <c r="O38" s="25"/>
      <c r="P38" s="25"/>
      <c r="Q38" s="25"/>
      <c r="R38" s="25"/>
    </row>
    <row r="39" spans="1:18" ht="14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 t="s">
        <v>64</v>
      </c>
      <c r="K39" s="50"/>
      <c r="L39" s="50"/>
      <c r="M39" s="50"/>
      <c r="N39" s="50"/>
      <c r="O39" s="25"/>
      <c r="P39" s="25"/>
      <c r="Q39" s="25"/>
      <c r="R39" s="25"/>
    </row>
    <row r="40" spans="1:18" ht="14.5" customHeight="1" x14ac:dyDescent="0.35">
      <c r="A40" s="49"/>
      <c r="B40" s="23"/>
      <c r="C40" s="23"/>
      <c r="D40" s="23"/>
      <c r="E40" s="23"/>
      <c r="H40" s="6"/>
      <c r="I40" s="3"/>
    </row>
    <row r="41" spans="1:18" ht="14.5" customHeight="1" x14ac:dyDescent="0.35">
      <c r="A41" s="49"/>
      <c r="B41" s="23"/>
      <c r="C41" s="23"/>
      <c r="D41" s="23"/>
      <c r="E41" s="23"/>
      <c r="H41" s="2"/>
      <c r="I41" s="3"/>
    </row>
    <row r="42" spans="1:18" ht="14.5" customHeight="1" x14ac:dyDescent="0.35">
      <c r="A42" s="51"/>
      <c r="B42" s="24"/>
      <c r="C42" s="24"/>
      <c r="D42" s="24"/>
      <c r="E42" s="24"/>
      <c r="H42" s="3"/>
      <c r="I42" s="3"/>
    </row>
    <row r="43" spans="1:18" ht="14.5" customHeight="1" x14ac:dyDescent="0.35">
      <c r="A43" s="51"/>
      <c r="B43" s="23"/>
      <c r="C43" s="23"/>
      <c r="D43" s="23"/>
      <c r="E43" s="23"/>
      <c r="H43" s="3"/>
      <c r="I43" s="3"/>
    </row>
    <row r="44" spans="1:18" ht="14.5" customHeight="1" x14ac:dyDescent="0.35">
      <c r="A44" s="3"/>
    </row>
    <row r="45" spans="1:18" ht="14.5" customHeight="1" x14ac:dyDescent="0.35"/>
    <row r="46" spans="1:18" ht="14.5" customHeight="1" x14ac:dyDescent="0.35"/>
    <row r="47" spans="1:18" ht="14.5" customHeight="1" x14ac:dyDescent="0.35"/>
    <row r="48" spans="1:18" ht="14.5" customHeight="1" x14ac:dyDescent="0.35"/>
    <row r="49" spans="8:18" ht="14.5" customHeight="1" x14ac:dyDescent="0.35"/>
    <row r="50" spans="8:18" s="77" customFormat="1" ht="14.5" customHeight="1" x14ac:dyDescent="0.3">
      <c r="H50" s="98" t="s">
        <v>61</v>
      </c>
      <c r="I50" s="98"/>
      <c r="Q50" s="98" t="s">
        <v>61</v>
      </c>
      <c r="R50" s="98"/>
    </row>
    <row r="51" spans="8:18" ht="14.5" customHeight="1" x14ac:dyDescent="0.35"/>
    <row r="52" spans="8:18" ht="14.5" customHeight="1" x14ac:dyDescent="0.35"/>
    <row r="53" spans="8:18" ht="14.5" customHeight="1" x14ac:dyDescent="0.35"/>
    <row r="54" spans="8:18" ht="14.5" customHeight="1" x14ac:dyDescent="0.35"/>
    <row r="55" spans="8:18" ht="14.5" customHeight="1" x14ac:dyDescent="0.35"/>
    <row r="56" spans="8:18" ht="14.5" customHeight="1" x14ac:dyDescent="0.35"/>
    <row r="57" spans="8:18" ht="14.5" customHeight="1" x14ac:dyDescent="0.35"/>
    <row r="58" spans="8:18" ht="14.5" customHeight="1" x14ac:dyDescent="0.35"/>
    <row r="59" spans="8:18" ht="14.5" customHeight="1" x14ac:dyDescent="0.35"/>
    <row r="60" spans="8:18" ht="14.5" customHeight="1" x14ac:dyDescent="0.35"/>
    <row r="61" spans="8:18" ht="14.5" customHeight="1" x14ac:dyDescent="0.35"/>
    <row r="62" spans="8:18" ht="14.5" customHeight="1" x14ac:dyDescent="0.35"/>
    <row r="63" spans="8:18" ht="14.5" customHeight="1" x14ac:dyDescent="0.35"/>
    <row r="64" spans="8:18" ht="14.5" customHeight="1" x14ac:dyDescent="0.35"/>
    <row r="65" ht="14.5" customHeight="1" x14ac:dyDescent="0.35"/>
    <row r="66" ht="14.5" customHeight="1" x14ac:dyDescent="0.35"/>
    <row r="67" ht="14.5" customHeight="1" x14ac:dyDescent="0.35"/>
    <row r="68" ht="14.5" customHeight="1" x14ac:dyDescent="0.35"/>
    <row r="69" ht="14.5" customHeight="1" x14ac:dyDescent="0.35"/>
    <row r="70" ht="14.5" customHeight="1" x14ac:dyDescent="0.35"/>
    <row r="71" ht="14.5" customHeight="1" x14ac:dyDescent="0.35"/>
    <row r="72" ht="14.5" customHeight="1" x14ac:dyDescent="0.35"/>
    <row r="73" ht="14.5" customHeight="1" x14ac:dyDescent="0.35"/>
    <row r="74" ht="14.5" customHeight="1" x14ac:dyDescent="0.35"/>
    <row r="75" ht="14.5" customHeight="1" x14ac:dyDescent="0.35"/>
    <row r="76" ht="14.5" customHeight="1" x14ac:dyDescent="0.35"/>
    <row r="77" ht="14.5" customHeight="1" x14ac:dyDescent="0.35"/>
    <row r="78" ht="14.5" customHeight="1" x14ac:dyDescent="0.35"/>
    <row r="79" ht="14.5" customHeight="1" x14ac:dyDescent="0.35"/>
    <row r="80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</sheetData>
  <mergeCells count="44">
    <mergeCell ref="A35:A36"/>
    <mergeCell ref="J35:J36"/>
    <mergeCell ref="H50:I50"/>
    <mergeCell ref="Q50:R50"/>
    <mergeCell ref="A29:A30"/>
    <mergeCell ref="J29:J30"/>
    <mergeCell ref="A31:A32"/>
    <mergeCell ref="J31:J32"/>
    <mergeCell ref="A33:A34"/>
    <mergeCell ref="J33:J34"/>
    <mergeCell ref="A23:A24"/>
    <mergeCell ref="J23:J24"/>
    <mergeCell ref="A25:A26"/>
    <mergeCell ref="J25:J26"/>
    <mergeCell ref="A27:A28"/>
    <mergeCell ref="J27:J28"/>
    <mergeCell ref="A17:A18"/>
    <mergeCell ref="J17:J18"/>
    <mergeCell ref="A19:A20"/>
    <mergeCell ref="J19:J20"/>
    <mergeCell ref="A21:A22"/>
    <mergeCell ref="J21:J22"/>
    <mergeCell ref="A11:A12"/>
    <mergeCell ref="J11:J12"/>
    <mergeCell ref="A13:A14"/>
    <mergeCell ref="J13:J14"/>
    <mergeCell ref="A15:A16"/>
    <mergeCell ref="J15:J16"/>
    <mergeCell ref="M5:M6"/>
    <mergeCell ref="N5:R5"/>
    <mergeCell ref="A7:A8"/>
    <mergeCell ref="J7:J8"/>
    <mergeCell ref="A9:A10"/>
    <mergeCell ref="J9:J10"/>
    <mergeCell ref="H1:I1"/>
    <mergeCell ref="Q1:R1"/>
    <mergeCell ref="A4:B6"/>
    <mergeCell ref="C4:I4"/>
    <mergeCell ref="J4:K6"/>
    <mergeCell ref="L4:R4"/>
    <mergeCell ref="C5:C6"/>
    <mergeCell ref="D5:D6"/>
    <mergeCell ref="E5:I5"/>
    <mergeCell ref="L5:L6"/>
  </mergeCells>
  <hyperlinks>
    <hyperlink ref="H1:I1" location="Inhalt_Gewerbe!A1" display="zurück zur Übersicht"/>
    <hyperlink ref="Q1:R1" location="Inhalt_Gewerbe!A1" display="zurück zur Übersicht"/>
    <hyperlink ref="H50:I50" location="Inhalt_Gewerbe!A1" display="zurück zur Übersicht"/>
    <hyperlink ref="Q50:R50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  <headerFooter>
    <oddHeader>&amp;C&amp;"Arial,Standard"&amp;8Vielfalt* in der Wetterau - Monitor zu Bevölkerung, Arbeit und Bildung&amp;R&amp;8&amp;P von &amp;N</oddHeader>
    <oddFooter>&amp;L&amp;8*im Sinne von Diversität&amp;R&amp;"Arial,Standard"&amp;8http://interkulturelle.wetterau.de/projekte/monitor-vielfalt-in-der-wetterau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J165"/>
  <sheetViews>
    <sheetView showGridLines="0" view="pageLayout" zoomScale="71" zoomScaleNormal="100" zoomScalePageLayoutView="71" workbookViewId="0">
      <selection activeCell="A35" sqref="A35"/>
    </sheetView>
  </sheetViews>
  <sheetFormatPr baseColWidth="10" defaultColWidth="10.81640625" defaultRowHeight="14.5" x14ac:dyDescent="0.35"/>
  <cols>
    <col min="1" max="2" width="7" customWidth="1"/>
    <col min="3" max="3" width="7" style="66" customWidth="1"/>
    <col min="4" max="33" width="7" customWidth="1"/>
    <col min="34" max="55" width="11.453125" customWidth="1"/>
  </cols>
  <sheetData>
    <row r="1" spans="1:36" s="77" customFormat="1" ht="13" x14ac:dyDescent="0.3">
      <c r="C1" s="79"/>
      <c r="H1" s="80"/>
      <c r="I1" s="80"/>
      <c r="Q1" s="116" t="s">
        <v>61</v>
      </c>
      <c r="R1" s="116"/>
      <c r="S1" s="116"/>
      <c r="AH1" s="116" t="s">
        <v>61</v>
      </c>
      <c r="AI1" s="116"/>
      <c r="AJ1" s="116"/>
    </row>
    <row r="2" spans="1:36" ht="14.5" customHeight="1" x14ac:dyDescent="0.35">
      <c r="G2" s="26"/>
      <c r="H2" s="26"/>
      <c r="I2" s="26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6" ht="11.25" customHeight="1" x14ac:dyDescent="0.35">
      <c r="A3" s="117">
        <v>2019</v>
      </c>
      <c r="B3" s="81" t="s">
        <v>21</v>
      </c>
      <c r="C3" s="65">
        <v>1847</v>
      </c>
      <c r="D3" t="s">
        <v>24</v>
      </c>
      <c r="G3" s="26"/>
      <c r="H3" s="26"/>
      <c r="I3" s="26"/>
      <c r="Q3" s="25"/>
      <c r="R3" s="25"/>
      <c r="S3" s="25"/>
      <c r="T3" s="118">
        <v>2019</v>
      </c>
      <c r="U3" s="81" t="s">
        <v>21</v>
      </c>
      <c r="V3" s="60">
        <v>31170</v>
      </c>
      <c r="X3" s="25" t="s">
        <v>24</v>
      </c>
      <c r="Y3" s="25"/>
      <c r="Z3" s="25"/>
      <c r="AA3" s="25"/>
      <c r="AB3" s="25"/>
      <c r="AC3" s="25"/>
      <c r="AD3" s="25"/>
      <c r="AE3" s="25"/>
      <c r="AF3" s="25"/>
      <c r="AG3" s="25"/>
    </row>
    <row r="4" spans="1:36" ht="11.25" customHeight="1" x14ac:dyDescent="0.35">
      <c r="A4" s="117"/>
      <c r="B4" s="81" t="s">
        <v>22</v>
      </c>
      <c r="C4" s="65">
        <v>1979</v>
      </c>
      <c r="G4" s="26"/>
      <c r="H4" s="26"/>
      <c r="I4" s="26"/>
      <c r="Q4" s="25"/>
      <c r="R4" s="25"/>
      <c r="S4" s="25"/>
      <c r="T4" s="118"/>
      <c r="U4" s="81" t="s">
        <v>22</v>
      </c>
      <c r="V4" s="60">
        <v>32684</v>
      </c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6" ht="11.25" customHeight="1" x14ac:dyDescent="0.35">
      <c r="A5" s="117">
        <v>2018</v>
      </c>
      <c r="B5" s="81" t="s">
        <v>21</v>
      </c>
      <c r="C5" s="65">
        <v>1777</v>
      </c>
      <c r="G5" s="36"/>
      <c r="H5" s="36"/>
      <c r="I5" s="36"/>
      <c r="Q5" s="36"/>
      <c r="R5" s="36"/>
      <c r="S5" s="36"/>
      <c r="T5" s="118">
        <v>2018</v>
      </c>
      <c r="U5" s="81" t="s">
        <v>21</v>
      </c>
      <c r="V5" s="60">
        <v>30408</v>
      </c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6" ht="11.25" customHeight="1" x14ac:dyDescent="0.35">
      <c r="A6" s="117"/>
      <c r="B6" s="81" t="s">
        <v>22</v>
      </c>
      <c r="C6" s="65">
        <v>1891</v>
      </c>
      <c r="G6" s="36"/>
      <c r="H6" s="36"/>
      <c r="I6" s="36"/>
      <c r="Q6" s="36"/>
      <c r="R6" s="36"/>
      <c r="S6" s="36"/>
      <c r="T6" s="118"/>
      <c r="U6" s="81" t="s">
        <v>22</v>
      </c>
      <c r="V6" s="60">
        <v>32814</v>
      </c>
      <c r="W6" s="25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6" ht="11.25" customHeight="1" x14ac:dyDescent="0.35">
      <c r="A7" s="117">
        <v>2017</v>
      </c>
      <c r="B7" s="81" t="s">
        <v>21</v>
      </c>
      <c r="C7" s="65">
        <v>1842</v>
      </c>
      <c r="G7" s="36"/>
      <c r="H7" s="35"/>
      <c r="I7" s="36"/>
      <c r="Q7" s="35"/>
      <c r="R7" s="36"/>
      <c r="S7" s="36"/>
      <c r="T7" s="90">
        <v>2017</v>
      </c>
      <c r="U7" s="81" t="s">
        <v>21</v>
      </c>
      <c r="V7" s="60">
        <v>31166</v>
      </c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6" ht="11.25" customHeight="1" x14ac:dyDescent="0.35">
      <c r="A8" s="117"/>
      <c r="B8" s="81" t="s">
        <v>22</v>
      </c>
      <c r="C8" s="65">
        <v>1879</v>
      </c>
      <c r="G8" s="27"/>
      <c r="H8" s="27"/>
      <c r="I8" s="27"/>
      <c r="Q8" s="27"/>
      <c r="R8" s="27"/>
      <c r="S8" s="27"/>
      <c r="T8" s="90"/>
      <c r="U8" s="81" t="s">
        <v>22</v>
      </c>
      <c r="V8" s="60">
        <v>32194</v>
      </c>
      <c r="W8" s="36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6" ht="11.25" customHeight="1" x14ac:dyDescent="0.35">
      <c r="A9" s="118">
        <v>2016</v>
      </c>
      <c r="B9" s="81" t="s">
        <v>21</v>
      </c>
      <c r="C9" s="65">
        <v>1769</v>
      </c>
      <c r="G9" s="29"/>
      <c r="H9" s="30"/>
      <c r="I9" s="29"/>
      <c r="Q9" s="30"/>
      <c r="R9" s="29"/>
      <c r="S9" s="29"/>
      <c r="T9" s="90">
        <v>2016</v>
      </c>
      <c r="U9" s="81" t="s">
        <v>21</v>
      </c>
      <c r="V9" s="60">
        <v>31705</v>
      </c>
      <c r="W9" s="36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6" ht="11.25" customHeight="1" x14ac:dyDescent="0.35">
      <c r="A10" s="118"/>
      <c r="B10" s="81" t="s">
        <v>22</v>
      </c>
      <c r="C10" s="65">
        <v>1778</v>
      </c>
      <c r="G10" s="29"/>
      <c r="H10" s="30"/>
      <c r="I10" s="29"/>
      <c r="Q10" s="30"/>
      <c r="R10" s="29"/>
      <c r="S10" s="29"/>
      <c r="T10" s="90"/>
      <c r="U10" s="81" t="s">
        <v>22</v>
      </c>
      <c r="V10" s="60">
        <v>33205</v>
      </c>
      <c r="W10" s="27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6" ht="11.25" customHeight="1" x14ac:dyDescent="0.35">
      <c r="A11" s="118">
        <v>2015</v>
      </c>
      <c r="B11" s="81" t="s">
        <v>21</v>
      </c>
      <c r="C11" s="65">
        <v>1857</v>
      </c>
      <c r="G11" s="29"/>
      <c r="H11" s="30"/>
      <c r="I11" s="29"/>
      <c r="Q11" s="30"/>
      <c r="R11" s="29"/>
      <c r="S11" s="29"/>
      <c r="T11" s="90">
        <v>2015</v>
      </c>
      <c r="U11" s="81" t="s">
        <v>21</v>
      </c>
      <c r="V11" s="60">
        <v>32274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6" ht="11.25" customHeight="1" x14ac:dyDescent="0.35">
      <c r="A12" s="118"/>
      <c r="B12" s="81" t="s">
        <v>22</v>
      </c>
      <c r="C12" s="65">
        <v>1888</v>
      </c>
      <c r="G12" s="29"/>
      <c r="H12" s="30"/>
      <c r="I12" s="29"/>
      <c r="Q12" s="30"/>
      <c r="R12" s="29"/>
      <c r="S12" s="29"/>
      <c r="T12" s="90"/>
      <c r="U12" s="81" t="s">
        <v>22</v>
      </c>
      <c r="V12" s="60">
        <v>33146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6" ht="11.25" customHeight="1" x14ac:dyDescent="0.35">
      <c r="A13" s="118">
        <v>2014</v>
      </c>
      <c r="B13" s="81" t="s">
        <v>21</v>
      </c>
      <c r="C13" s="65">
        <v>1961</v>
      </c>
      <c r="G13" s="29"/>
      <c r="H13" s="28"/>
      <c r="I13" s="29"/>
      <c r="Q13" s="28"/>
      <c r="R13" s="29"/>
      <c r="S13" s="29"/>
      <c r="T13" s="90">
        <v>2014</v>
      </c>
      <c r="U13" s="81" t="s">
        <v>21</v>
      </c>
      <c r="V13" s="60">
        <v>33310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6" ht="11.25" customHeight="1" x14ac:dyDescent="0.35">
      <c r="A14" s="118"/>
      <c r="B14" s="81" t="s">
        <v>22</v>
      </c>
      <c r="C14" s="65">
        <v>1852</v>
      </c>
      <c r="G14" s="29"/>
      <c r="H14" s="28"/>
      <c r="I14" s="29"/>
      <c r="Q14" s="28"/>
      <c r="R14" s="29"/>
      <c r="S14" s="29"/>
      <c r="T14" s="90"/>
      <c r="U14" s="81" t="s">
        <v>22</v>
      </c>
      <c r="V14" s="60">
        <v>34443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6" ht="11.25" customHeight="1" x14ac:dyDescent="0.35">
      <c r="A15" s="118">
        <v>2013</v>
      </c>
      <c r="B15" s="81" t="s">
        <v>21</v>
      </c>
      <c r="C15" s="65">
        <v>1991</v>
      </c>
      <c r="G15" s="29"/>
      <c r="H15" s="28"/>
      <c r="I15" s="29"/>
      <c r="Q15" s="28"/>
      <c r="R15" s="29"/>
      <c r="S15" s="29"/>
      <c r="T15" s="90">
        <v>2013</v>
      </c>
      <c r="U15" s="81" t="s">
        <v>21</v>
      </c>
      <c r="V15" s="60">
        <v>34384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6" ht="11.25" customHeight="1" x14ac:dyDescent="0.35">
      <c r="A16" s="118"/>
      <c r="B16" s="81" t="s">
        <v>22</v>
      </c>
      <c r="C16" s="65">
        <v>2007</v>
      </c>
      <c r="G16" s="29"/>
      <c r="H16" s="28"/>
      <c r="I16" s="29"/>
      <c r="N16" s="29"/>
      <c r="Q16" s="28"/>
      <c r="R16" s="29"/>
      <c r="S16" s="29"/>
      <c r="T16" s="90"/>
      <c r="U16" s="81" t="s">
        <v>22</v>
      </c>
      <c r="V16" s="60">
        <v>35265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1.25" customHeight="1" x14ac:dyDescent="0.35">
      <c r="A17" s="118">
        <v>2012</v>
      </c>
      <c r="B17" s="81" t="s">
        <v>21</v>
      </c>
      <c r="C17" s="65">
        <v>2056</v>
      </c>
      <c r="G17" s="31"/>
      <c r="H17" s="33"/>
      <c r="I17" s="31"/>
      <c r="N17" s="31"/>
      <c r="Q17" s="33"/>
      <c r="R17" s="31"/>
      <c r="S17" s="31"/>
      <c r="T17" s="90">
        <v>2012</v>
      </c>
      <c r="U17" s="81" t="s">
        <v>21</v>
      </c>
      <c r="V17" s="60">
        <v>34738</v>
      </c>
      <c r="W17" s="29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1.25" customHeight="1" x14ac:dyDescent="0.35">
      <c r="A18" s="118"/>
      <c r="B18" s="81" t="s">
        <v>22</v>
      </c>
      <c r="C18" s="65">
        <v>1909</v>
      </c>
      <c r="G18" s="26"/>
      <c r="H18" s="26"/>
      <c r="I18" s="26"/>
      <c r="N18" s="26"/>
      <c r="Q18" s="25"/>
      <c r="R18" s="25"/>
      <c r="S18" s="25"/>
      <c r="T18" s="90"/>
      <c r="U18" s="81" t="s">
        <v>22</v>
      </c>
      <c r="V18" s="60">
        <v>35768</v>
      </c>
      <c r="W18" s="29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11.25" customHeight="1" x14ac:dyDescent="0.35">
      <c r="A19" s="118">
        <v>2011</v>
      </c>
      <c r="B19" s="81" t="s">
        <v>21</v>
      </c>
      <c r="C19" s="65">
        <v>2256</v>
      </c>
      <c r="G19" s="26"/>
      <c r="H19" s="26"/>
      <c r="I19" s="26"/>
      <c r="N19" s="26"/>
      <c r="Q19" s="25"/>
      <c r="R19" s="25"/>
      <c r="S19" s="25"/>
      <c r="T19" s="90">
        <v>2011</v>
      </c>
      <c r="U19" s="81" t="s">
        <v>21</v>
      </c>
      <c r="V19" s="60">
        <v>38084</v>
      </c>
      <c r="W19" s="31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11.25" customHeight="1" x14ac:dyDescent="0.35">
      <c r="A20" s="118"/>
      <c r="B20" s="81" t="s">
        <v>22</v>
      </c>
      <c r="C20" s="65">
        <v>1975</v>
      </c>
      <c r="G20" s="26"/>
      <c r="H20" s="26"/>
      <c r="I20" s="26"/>
      <c r="N20" s="26"/>
      <c r="Q20" s="25"/>
      <c r="R20" s="25"/>
      <c r="S20" s="25"/>
      <c r="T20" s="90"/>
      <c r="U20" s="81" t="s">
        <v>22</v>
      </c>
      <c r="V20" s="60">
        <v>34818</v>
      </c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11.25" customHeight="1" x14ac:dyDescent="0.35">
      <c r="A21" s="118">
        <v>2010</v>
      </c>
      <c r="B21" s="81" t="s">
        <v>21</v>
      </c>
      <c r="C21" s="65">
        <v>2441</v>
      </c>
      <c r="G21" s="26"/>
      <c r="H21" s="26"/>
      <c r="I21" s="26"/>
      <c r="N21" s="26"/>
      <c r="Q21" s="25"/>
      <c r="R21" s="25"/>
      <c r="S21" s="25"/>
      <c r="T21" s="90">
        <v>2010</v>
      </c>
      <c r="U21" s="81" t="s">
        <v>21</v>
      </c>
      <c r="V21" s="60">
        <v>40869</v>
      </c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11.25" customHeight="1" x14ac:dyDescent="0.35">
      <c r="A22" s="118"/>
      <c r="B22" s="81" t="s">
        <v>22</v>
      </c>
      <c r="C22" s="65">
        <v>2178</v>
      </c>
      <c r="G22" s="15"/>
      <c r="H22" s="20"/>
      <c r="I22" s="20"/>
      <c r="N22" s="15"/>
      <c r="T22" s="90"/>
      <c r="U22" s="81" t="s">
        <v>22</v>
      </c>
      <c r="V22" s="60">
        <v>37477</v>
      </c>
      <c r="W22" s="25"/>
    </row>
    <row r="23" spans="1:33" ht="11.25" customHeight="1" x14ac:dyDescent="0.35">
      <c r="A23" s="118">
        <v>2009</v>
      </c>
      <c r="B23" s="81" t="s">
        <v>21</v>
      </c>
      <c r="C23" s="65">
        <v>2514</v>
      </c>
      <c r="H23" s="2"/>
      <c r="N23" s="23"/>
      <c r="T23" s="90">
        <v>2009</v>
      </c>
      <c r="U23" s="81" t="s">
        <v>21</v>
      </c>
      <c r="V23" s="60">
        <v>42747</v>
      </c>
      <c r="W23" s="25"/>
    </row>
    <row r="24" spans="1:33" ht="11.25" customHeight="1" x14ac:dyDescent="0.35">
      <c r="A24" s="118"/>
      <c r="B24" s="81" t="s">
        <v>22</v>
      </c>
      <c r="C24" s="65">
        <v>2076</v>
      </c>
      <c r="H24" s="2"/>
      <c r="N24" s="23"/>
      <c r="T24" s="90"/>
      <c r="U24" s="81" t="s">
        <v>22</v>
      </c>
      <c r="V24" s="60">
        <v>39361</v>
      </c>
    </row>
    <row r="25" spans="1:33" ht="11.25" customHeight="1" x14ac:dyDescent="0.35">
      <c r="A25" s="117">
        <v>2008</v>
      </c>
      <c r="B25" s="81" t="s">
        <v>21</v>
      </c>
      <c r="C25" s="65">
        <v>2428</v>
      </c>
      <c r="H25" s="2"/>
      <c r="N25" s="23"/>
      <c r="T25" s="90">
        <v>2008</v>
      </c>
      <c r="U25" s="81" t="s">
        <v>21</v>
      </c>
      <c r="V25" s="60">
        <v>42638</v>
      </c>
    </row>
    <row r="26" spans="1:33" ht="11.25" customHeight="1" x14ac:dyDescent="0.35">
      <c r="A26" s="117"/>
      <c r="B26" s="81" t="s">
        <v>22</v>
      </c>
      <c r="C26" s="65">
        <v>2176</v>
      </c>
      <c r="E26" s="22"/>
      <c r="H26" s="3"/>
      <c r="I26" s="3"/>
      <c r="J26" s="65"/>
      <c r="K26" s="65"/>
      <c r="L26" s="65"/>
      <c r="M26" s="23"/>
      <c r="N26" s="23"/>
      <c r="T26" s="90"/>
      <c r="U26" s="81" t="s">
        <v>22</v>
      </c>
      <c r="V26" s="60">
        <v>39506</v>
      </c>
    </row>
    <row r="27" spans="1:33" ht="11.25" customHeight="1" x14ac:dyDescent="0.35">
      <c r="A27" s="117">
        <v>2007</v>
      </c>
      <c r="B27" s="82" t="s">
        <v>21</v>
      </c>
      <c r="C27" s="65">
        <v>2569</v>
      </c>
      <c r="E27" s="22"/>
      <c r="H27" s="3"/>
      <c r="I27" s="3"/>
      <c r="T27" s="90">
        <v>2007</v>
      </c>
      <c r="U27" s="81" t="s">
        <v>21</v>
      </c>
      <c r="V27" s="60">
        <v>44261</v>
      </c>
    </row>
    <row r="28" spans="1:33" ht="11.25" customHeight="1" x14ac:dyDescent="0.35">
      <c r="A28" s="117"/>
      <c r="B28" s="81" t="s">
        <v>22</v>
      </c>
      <c r="C28" s="65">
        <v>2168</v>
      </c>
      <c r="I28" s="3"/>
      <c r="T28" s="90"/>
      <c r="U28" s="81" t="s">
        <v>22</v>
      </c>
      <c r="V28" s="60">
        <v>39178</v>
      </c>
    </row>
    <row r="29" spans="1:33" ht="11.25" customHeight="1" x14ac:dyDescent="0.35">
      <c r="A29" s="117">
        <v>2006</v>
      </c>
      <c r="B29" s="82" t="s">
        <v>21</v>
      </c>
      <c r="C29" s="65">
        <v>2634</v>
      </c>
      <c r="I29" s="8"/>
      <c r="T29" s="90">
        <v>2006</v>
      </c>
      <c r="U29" s="81" t="s">
        <v>21</v>
      </c>
      <c r="V29" s="60">
        <v>45767</v>
      </c>
    </row>
    <row r="30" spans="1:33" ht="11.25" customHeight="1" x14ac:dyDescent="0.35">
      <c r="A30" s="117"/>
      <c r="B30" s="82" t="s">
        <v>22</v>
      </c>
      <c r="C30" s="65">
        <v>2140</v>
      </c>
      <c r="E30" s="48"/>
      <c r="G30" s="3"/>
      <c r="H30" s="4"/>
      <c r="I30" s="5"/>
      <c r="T30" s="90"/>
      <c r="U30" s="81" t="s">
        <v>22</v>
      </c>
      <c r="V30" s="60">
        <v>38667</v>
      </c>
    </row>
    <row r="31" spans="1:33" ht="11.25" customHeight="1" x14ac:dyDescent="0.35">
      <c r="A31" s="117">
        <v>2005</v>
      </c>
      <c r="B31" s="82" t="s">
        <v>21</v>
      </c>
      <c r="C31" s="65">
        <v>2828</v>
      </c>
      <c r="E31" s="34"/>
      <c r="G31" s="3"/>
      <c r="H31" s="4"/>
      <c r="I31" s="5"/>
      <c r="T31" s="118">
        <v>2005</v>
      </c>
      <c r="U31" s="81" t="s">
        <v>21</v>
      </c>
      <c r="V31" s="60">
        <v>47974</v>
      </c>
    </row>
    <row r="32" spans="1:33" ht="11.25" customHeight="1" x14ac:dyDescent="0.35">
      <c r="A32" s="117"/>
      <c r="B32" s="82" t="s">
        <v>22</v>
      </c>
      <c r="C32" s="65">
        <v>2186</v>
      </c>
      <c r="E32" s="22"/>
      <c r="H32" s="3"/>
      <c r="I32" s="3"/>
      <c r="T32" s="118"/>
      <c r="U32" s="81" t="s">
        <v>22</v>
      </c>
      <c r="V32" s="60">
        <v>39326</v>
      </c>
    </row>
    <row r="33" spans="1:36" ht="14.5" customHeight="1" x14ac:dyDescent="0.35">
      <c r="A33" s="22" t="s">
        <v>25</v>
      </c>
      <c r="B33" s="63"/>
      <c r="C33" s="64"/>
      <c r="E33" s="52"/>
      <c r="F33" s="3"/>
      <c r="G33" s="3"/>
      <c r="H33" s="7"/>
      <c r="I33" s="3"/>
      <c r="T33" s="22" t="s">
        <v>25</v>
      </c>
    </row>
    <row r="34" spans="1:36" ht="14.5" customHeight="1" x14ac:dyDescent="0.35">
      <c r="A34" s="22" t="s">
        <v>1</v>
      </c>
      <c r="B34" s="63"/>
      <c r="C34" s="65"/>
      <c r="E34" s="34"/>
      <c r="F34" s="3"/>
      <c r="G34" s="3"/>
      <c r="H34" s="3"/>
      <c r="I34" s="3"/>
      <c r="T34" s="22" t="s">
        <v>1</v>
      </c>
    </row>
    <row r="35" spans="1:36" ht="14.5" customHeight="1" x14ac:dyDescent="0.35">
      <c r="A35" s="22"/>
      <c r="B35" s="63"/>
      <c r="C35" s="65"/>
      <c r="E35" s="34"/>
      <c r="F35" s="3"/>
      <c r="G35" s="3"/>
      <c r="H35" s="3"/>
      <c r="I35" s="3"/>
      <c r="U35" s="81"/>
      <c r="V35" s="66"/>
    </row>
    <row r="36" spans="1:36" ht="14.5" customHeight="1" x14ac:dyDescent="0.35">
      <c r="A36" s="22"/>
      <c r="B36" s="63"/>
      <c r="C36" s="65"/>
      <c r="E36" s="34"/>
      <c r="F36" s="3"/>
      <c r="G36" s="3"/>
      <c r="H36" s="3"/>
      <c r="I36" s="3"/>
      <c r="T36" s="90"/>
      <c r="U36" s="81"/>
      <c r="V36" s="66"/>
    </row>
    <row r="37" spans="1:36" ht="14.5" customHeight="1" x14ac:dyDescent="0.35">
      <c r="A37" s="22"/>
      <c r="B37" s="63"/>
      <c r="C37" s="65"/>
      <c r="E37" s="34"/>
      <c r="F37" s="3"/>
      <c r="G37" s="3"/>
      <c r="H37" s="3"/>
      <c r="I37" s="3"/>
      <c r="T37" s="90"/>
      <c r="U37" s="81"/>
      <c r="V37" s="66"/>
    </row>
    <row r="38" spans="1:36" ht="14.5" customHeight="1" x14ac:dyDescent="0.35">
      <c r="A38" s="22"/>
      <c r="B38" s="63"/>
      <c r="C38" s="65"/>
      <c r="E38" s="34"/>
      <c r="F38" s="3"/>
      <c r="G38" s="3"/>
      <c r="H38" s="3"/>
      <c r="I38" s="3"/>
      <c r="T38" s="90"/>
      <c r="U38" s="81"/>
      <c r="V38" s="66"/>
    </row>
    <row r="39" spans="1:36" ht="14.5" customHeight="1" x14ac:dyDescent="0.35">
      <c r="A39" s="22"/>
      <c r="B39" s="63"/>
      <c r="C39" s="65"/>
      <c r="E39" s="34"/>
      <c r="F39" s="3"/>
      <c r="G39" s="3"/>
      <c r="H39" s="3"/>
      <c r="I39" s="3"/>
      <c r="T39" s="90"/>
      <c r="U39" s="81"/>
      <c r="V39" s="66"/>
    </row>
    <row r="40" spans="1:36" ht="14.5" customHeight="1" x14ac:dyDescent="0.35">
      <c r="A40" s="22"/>
      <c r="B40" s="63"/>
      <c r="C40" s="65"/>
      <c r="E40" s="34"/>
      <c r="F40" s="3"/>
      <c r="G40" s="3"/>
      <c r="H40" s="3"/>
      <c r="I40" s="3"/>
      <c r="P40" s="116" t="s">
        <v>61</v>
      </c>
      <c r="Q40" s="116"/>
      <c r="R40" s="116"/>
      <c r="T40" s="90"/>
      <c r="U40" s="81"/>
      <c r="V40" s="66"/>
      <c r="AH40" s="88" t="s">
        <v>61</v>
      </c>
      <c r="AI40" s="88"/>
      <c r="AJ40" s="88"/>
    </row>
    <row r="41" spans="1:36" ht="14.5" customHeight="1" x14ac:dyDescent="0.35">
      <c r="B41" s="63"/>
      <c r="C41" s="64"/>
      <c r="E41" s="34"/>
      <c r="F41" s="3"/>
      <c r="G41" s="3"/>
      <c r="H41" s="3"/>
      <c r="I41" s="3"/>
      <c r="T41" s="90">
        <v>2019</v>
      </c>
      <c r="U41" s="81" t="s">
        <v>21</v>
      </c>
      <c r="V41" s="66">
        <v>14655</v>
      </c>
      <c r="W41" t="s">
        <v>23</v>
      </c>
      <c r="Y41" s="23"/>
    </row>
    <row r="42" spans="1:36" ht="14.5" customHeight="1" x14ac:dyDescent="0.35">
      <c r="A42" s="89">
        <v>2019</v>
      </c>
      <c r="B42" s="81" t="s">
        <v>21</v>
      </c>
      <c r="C42" s="64">
        <v>559</v>
      </c>
      <c r="E42" s="34"/>
      <c r="F42" s="3"/>
      <c r="G42" s="3"/>
      <c r="H42" s="6"/>
      <c r="I42" s="3"/>
      <c r="T42" s="90"/>
      <c r="U42" s="81" t="s">
        <v>22</v>
      </c>
      <c r="V42" s="66">
        <v>14000</v>
      </c>
      <c r="Y42" s="23"/>
    </row>
    <row r="43" spans="1:36" ht="14.5" customHeight="1" x14ac:dyDescent="0.35">
      <c r="A43" s="89"/>
      <c r="B43" s="81" t="s">
        <v>22</v>
      </c>
      <c r="C43" s="64">
        <v>557</v>
      </c>
      <c r="D43" t="s">
        <v>23</v>
      </c>
      <c r="E43" s="34"/>
      <c r="F43" s="3"/>
      <c r="G43" s="3"/>
      <c r="H43" s="59"/>
      <c r="I43" s="3"/>
      <c r="T43" s="90">
        <v>2018</v>
      </c>
      <c r="U43" s="81" t="s">
        <v>21</v>
      </c>
      <c r="V43" s="66">
        <v>14647</v>
      </c>
      <c r="W43" s="65"/>
      <c r="Y43" s="52"/>
    </row>
    <row r="44" spans="1:36" ht="11.25" customHeight="1" x14ac:dyDescent="0.35">
      <c r="A44" s="89">
        <v>2018</v>
      </c>
      <c r="B44" s="81" t="s">
        <v>21</v>
      </c>
      <c r="C44" s="64">
        <v>752</v>
      </c>
      <c r="E44" s="34"/>
      <c r="F44" s="3"/>
      <c r="G44" s="3"/>
      <c r="H44" s="6"/>
      <c r="I44" s="3"/>
      <c r="T44" s="90"/>
      <c r="U44" s="81" t="s">
        <v>22</v>
      </c>
      <c r="V44" s="66">
        <v>14548</v>
      </c>
      <c r="Y44" s="23"/>
    </row>
    <row r="45" spans="1:36" ht="11.25" customHeight="1" x14ac:dyDescent="0.35">
      <c r="A45" s="89"/>
      <c r="B45" s="81" t="s">
        <v>22</v>
      </c>
      <c r="C45" s="64">
        <v>610</v>
      </c>
      <c r="E45" s="34"/>
      <c r="F45" s="3"/>
      <c r="G45" s="3"/>
      <c r="H45" s="59"/>
      <c r="I45" s="3"/>
      <c r="T45" s="90">
        <v>2017</v>
      </c>
      <c r="U45" s="81" t="s">
        <v>21</v>
      </c>
      <c r="V45" s="66">
        <v>15489</v>
      </c>
      <c r="W45" s="65"/>
      <c r="Y45" s="52"/>
    </row>
    <row r="46" spans="1:36" ht="11.25" customHeight="1" x14ac:dyDescent="0.35">
      <c r="A46" s="90">
        <v>2017</v>
      </c>
      <c r="B46" s="81" t="s">
        <v>21</v>
      </c>
      <c r="C46" s="64">
        <v>687</v>
      </c>
      <c r="E46" s="62"/>
      <c r="F46" s="3"/>
      <c r="G46" s="3"/>
      <c r="H46" s="3"/>
      <c r="I46" s="3"/>
      <c r="T46" s="90"/>
      <c r="U46" s="81" t="s">
        <v>22</v>
      </c>
      <c r="V46" s="66">
        <v>15366</v>
      </c>
      <c r="W46" s="65"/>
      <c r="Y46" s="48"/>
    </row>
    <row r="47" spans="1:36" ht="11.25" customHeight="1" x14ac:dyDescent="0.35">
      <c r="A47" s="90"/>
      <c r="B47" s="81" t="s">
        <v>22</v>
      </c>
      <c r="C47" s="64">
        <v>622</v>
      </c>
      <c r="E47" s="34"/>
      <c r="F47" s="3"/>
      <c r="G47" s="3"/>
      <c r="H47" s="3"/>
      <c r="I47" s="3"/>
      <c r="T47" s="90">
        <v>2016</v>
      </c>
      <c r="U47" s="81" t="s">
        <v>21</v>
      </c>
      <c r="V47" s="66">
        <v>15722</v>
      </c>
      <c r="W47" s="65"/>
      <c r="Y47" s="60"/>
    </row>
    <row r="48" spans="1:36" ht="11.25" customHeight="1" x14ac:dyDescent="0.35">
      <c r="A48" s="90">
        <v>2016</v>
      </c>
      <c r="B48" s="81" t="s">
        <v>21</v>
      </c>
      <c r="C48" s="64">
        <v>648</v>
      </c>
      <c r="E48" s="3"/>
      <c r="F48" s="3"/>
      <c r="G48" s="3"/>
      <c r="H48" s="3"/>
      <c r="I48" s="3"/>
      <c r="T48" s="90"/>
      <c r="U48" s="81" t="s">
        <v>22</v>
      </c>
      <c r="V48" s="66">
        <v>16136</v>
      </c>
      <c r="W48" s="65"/>
      <c r="Y48" s="60"/>
    </row>
    <row r="49" spans="1:25" ht="11.25" customHeight="1" x14ac:dyDescent="0.35">
      <c r="A49" s="90"/>
      <c r="B49" s="81" t="s">
        <v>22</v>
      </c>
      <c r="C49" s="64">
        <v>639</v>
      </c>
      <c r="E49" s="3"/>
      <c r="F49" s="3"/>
      <c r="G49" s="3"/>
      <c r="H49" s="3"/>
      <c r="I49" s="3"/>
      <c r="T49" s="90">
        <v>2015</v>
      </c>
      <c r="U49" s="81" t="s">
        <v>21</v>
      </c>
      <c r="V49" s="66">
        <v>16891</v>
      </c>
      <c r="W49" s="65"/>
      <c r="Y49" s="60"/>
    </row>
    <row r="50" spans="1:25" ht="11.25" customHeight="1" x14ac:dyDescent="0.35">
      <c r="A50" s="90">
        <v>2015</v>
      </c>
      <c r="B50" s="81" t="s">
        <v>21</v>
      </c>
      <c r="C50" s="64">
        <v>725</v>
      </c>
      <c r="E50" s="3"/>
      <c r="F50" s="3"/>
      <c r="G50" s="3"/>
      <c r="H50" s="3"/>
      <c r="I50" s="3"/>
      <c r="T50" s="90"/>
      <c r="U50" s="81" t="s">
        <v>22</v>
      </c>
      <c r="V50" s="66">
        <v>16790</v>
      </c>
      <c r="W50" s="65"/>
      <c r="Y50" s="60"/>
    </row>
    <row r="51" spans="1:25" ht="11.25" customHeight="1" x14ac:dyDescent="0.35">
      <c r="A51" s="90"/>
      <c r="B51" s="81" t="s">
        <v>22</v>
      </c>
      <c r="C51" s="64">
        <v>662</v>
      </c>
      <c r="E51" s="3"/>
      <c r="F51" s="3"/>
      <c r="G51" s="3"/>
      <c r="H51" s="3"/>
      <c r="I51" s="3"/>
      <c r="T51" s="90">
        <v>2014</v>
      </c>
      <c r="U51" s="81" t="s">
        <v>21</v>
      </c>
      <c r="V51" s="66">
        <v>17609</v>
      </c>
      <c r="W51" s="65"/>
      <c r="Y51" s="60"/>
    </row>
    <row r="52" spans="1:25" ht="11.25" customHeight="1" x14ac:dyDescent="0.35">
      <c r="A52" s="90">
        <v>2014</v>
      </c>
      <c r="B52" s="81" t="s">
        <v>21</v>
      </c>
      <c r="C52" s="64">
        <v>778</v>
      </c>
      <c r="E52" s="3"/>
      <c r="F52" s="3"/>
      <c r="G52" s="3"/>
      <c r="H52" s="3"/>
      <c r="I52" s="3"/>
      <c r="T52" s="90"/>
      <c r="U52" s="81" t="s">
        <v>22</v>
      </c>
      <c r="V52" s="66">
        <v>19874</v>
      </c>
      <c r="W52" s="65"/>
      <c r="Y52" s="61"/>
    </row>
    <row r="53" spans="1:25" ht="11.25" customHeight="1" x14ac:dyDescent="0.35">
      <c r="A53" s="90"/>
      <c r="B53" s="81" t="s">
        <v>22</v>
      </c>
      <c r="C53" s="64">
        <v>869</v>
      </c>
      <c r="E53" s="3"/>
      <c r="F53" s="3"/>
      <c r="G53" s="3"/>
      <c r="H53" s="3"/>
      <c r="I53" s="3"/>
      <c r="T53" s="90">
        <v>2013</v>
      </c>
      <c r="U53" s="81" t="s">
        <v>21</v>
      </c>
      <c r="V53" s="66">
        <v>22995</v>
      </c>
      <c r="W53" s="65"/>
      <c r="Y53" s="60"/>
    </row>
    <row r="54" spans="1:25" ht="11.25" customHeight="1" x14ac:dyDescent="0.35">
      <c r="A54" s="90">
        <v>2013</v>
      </c>
      <c r="B54" s="81" t="s">
        <v>21</v>
      </c>
      <c r="C54" s="64">
        <v>1037</v>
      </c>
      <c r="T54" s="90"/>
      <c r="U54" s="81" t="s">
        <v>22</v>
      </c>
      <c r="V54" s="66">
        <v>20272</v>
      </c>
      <c r="W54" s="65"/>
      <c r="Y54" s="3"/>
    </row>
    <row r="55" spans="1:25" ht="11.25" customHeight="1" x14ac:dyDescent="0.35">
      <c r="A55" s="90"/>
      <c r="B55" s="81" t="s">
        <v>22</v>
      </c>
      <c r="C55" s="64">
        <v>849</v>
      </c>
      <c r="H55" s="6"/>
      <c r="T55" s="90">
        <v>2012</v>
      </c>
      <c r="U55" s="81" t="s">
        <v>21</v>
      </c>
      <c r="V55" s="66">
        <v>23676</v>
      </c>
      <c r="W55" s="65"/>
      <c r="Y55" s="3"/>
    </row>
    <row r="56" spans="1:25" ht="11.25" customHeight="1" x14ac:dyDescent="0.35">
      <c r="A56" s="90">
        <v>2012</v>
      </c>
      <c r="B56" s="81" t="s">
        <v>21</v>
      </c>
      <c r="C56" s="64">
        <v>855</v>
      </c>
      <c r="H56" s="2"/>
      <c r="T56" s="90"/>
      <c r="U56" s="81" t="s">
        <v>22</v>
      </c>
      <c r="V56" s="66">
        <v>21930</v>
      </c>
      <c r="W56" s="65"/>
      <c r="Y56" s="3"/>
    </row>
    <row r="57" spans="1:25" ht="11.25" customHeight="1" x14ac:dyDescent="0.35">
      <c r="A57" s="90"/>
      <c r="B57" s="81" t="s">
        <v>22</v>
      </c>
      <c r="C57" s="64">
        <v>687</v>
      </c>
      <c r="T57" s="90">
        <v>2011</v>
      </c>
      <c r="U57" s="81" t="s">
        <v>21</v>
      </c>
      <c r="V57" s="66">
        <v>25299</v>
      </c>
      <c r="W57" s="65"/>
      <c r="X57" s="28"/>
      <c r="Y57" s="3"/>
    </row>
    <row r="58" spans="1:25" ht="11.25" customHeight="1" x14ac:dyDescent="0.35">
      <c r="A58" s="90">
        <v>2011</v>
      </c>
      <c r="B58" s="81" t="s">
        <v>21</v>
      </c>
      <c r="C58" s="64">
        <v>863</v>
      </c>
      <c r="T58" s="90"/>
      <c r="U58" s="81" t="s">
        <v>22</v>
      </c>
      <c r="V58" s="66">
        <v>20082</v>
      </c>
      <c r="W58" s="65"/>
      <c r="X58" s="32"/>
      <c r="Y58" s="3"/>
    </row>
    <row r="59" spans="1:25" ht="11.25" customHeight="1" x14ac:dyDescent="0.35">
      <c r="A59" s="90"/>
      <c r="B59" s="81" t="s">
        <v>22</v>
      </c>
      <c r="C59" s="64">
        <v>689</v>
      </c>
      <c r="J59" s="65"/>
      <c r="T59" s="90">
        <v>2010</v>
      </c>
      <c r="U59" s="81" t="s">
        <v>21</v>
      </c>
      <c r="V59" s="66">
        <v>23585</v>
      </c>
      <c r="W59" s="65"/>
      <c r="X59" s="26"/>
      <c r="Y59" s="3"/>
    </row>
    <row r="60" spans="1:25" ht="11.25" customHeight="1" x14ac:dyDescent="0.35">
      <c r="A60" s="90">
        <v>2010</v>
      </c>
      <c r="B60" s="81" t="s">
        <v>21</v>
      </c>
      <c r="C60" s="64">
        <v>719</v>
      </c>
      <c r="T60" s="90"/>
      <c r="U60" s="81" t="s">
        <v>22</v>
      </c>
      <c r="V60" s="66">
        <v>17700</v>
      </c>
      <c r="W60" s="65"/>
      <c r="X60" s="26"/>
      <c r="Y60" s="3"/>
    </row>
    <row r="61" spans="1:25" ht="11.25" customHeight="1" x14ac:dyDescent="0.35">
      <c r="A61" s="90"/>
      <c r="B61" s="81" t="s">
        <v>22</v>
      </c>
      <c r="C61" s="64">
        <v>513</v>
      </c>
      <c r="T61" s="90">
        <v>2009</v>
      </c>
      <c r="U61" s="81" t="s">
        <v>21</v>
      </c>
      <c r="V61" s="66">
        <v>20579</v>
      </c>
      <c r="W61" s="65"/>
      <c r="X61" s="26"/>
    </row>
    <row r="62" spans="1:25" ht="11.25" customHeight="1" x14ac:dyDescent="0.35">
      <c r="A62" s="90">
        <v>2009</v>
      </c>
      <c r="B62" s="81" t="s">
        <v>21</v>
      </c>
      <c r="C62" s="64">
        <v>708</v>
      </c>
      <c r="T62" s="90"/>
      <c r="U62" s="81" t="s">
        <v>22</v>
      </c>
      <c r="V62" s="66">
        <v>16585</v>
      </c>
      <c r="W62" s="65"/>
      <c r="X62" s="26"/>
    </row>
    <row r="63" spans="1:25" ht="11.25" customHeight="1" x14ac:dyDescent="0.35">
      <c r="A63" s="90"/>
      <c r="B63" s="81" t="s">
        <v>22</v>
      </c>
      <c r="C63" s="64">
        <v>543</v>
      </c>
      <c r="T63" s="90">
        <v>2008</v>
      </c>
      <c r="U63" s="81" t="s">
        <v>21</v>
      </c>
      <c r="V63" s="66">
        <v>19310</v>
      </c>
      <c r="W63" s="65"/>
      <c r="X63" s="15"/>
    </row>
    <row r="64" spans="1:25" ht="11.25" customHeight="1" x14ac:dyDescent="0.35">
      <c r="A64" s="89">
        <v>2008</v>
      </c>
      <c r="B64" s="81" t="s">
        <v>21</v>
      </c>
      <c r="C64" s="64">
        <v>578</v>
      </c>
      <c r="T64" s="90"/>
      <c r="U64" s="81" t="s">
        <v>22</v>
      </c>
      <c r="V64" s="66">
        <v>15668</v>
      </c>
      <c r="W64" s="65"/>
      <c r="X64" s="23"/>
    </row>
    <row r="65" spans="1:36" ht="11.25" customHeight="1" x14ac:dyDescent="0.35">
      <c r="A65" s="89"/>
      <c r="B65" s="81" t="s">
        <v>22</v>
      </c>
      <c r="C65" s="64">
        <v>544</v>
      </c>
      <c r="T65" s="90">
        <v>2007</v>
      </c>
      <c r="U65" s="81" t="s">
        <v>21</v>
      </c>
      <c r="V65" s="66">
        <v>18708</v>
      </c>
      <c r="W65" s="65"/>
      <c r="X65" s="23"/>
    </row>
    <row r="66" spans="1:36" ht="11.25" customHeight="1" x14ac:dyDescent="0.35">
      <c r="A66" s="89">
        <v>2007</v>
      </c>
      <c r="B66" s="82" t="s">
        <v>21</v>
      </c>
      <c r="C66" s="64">
        <v>651</v>
      </c>
      <c r="T66" s="90"/>
      <c r="U66" s="81" t="s">
        <v>22</v>
      </c>
      <c r="V66" s="66">
        <v>13567</v>
      </c>
      <c r="W66" s="65"/>
      <c r="X66" s="23"/>
    </row>
    <row r="67" spans="1:36" ht="11.25" customHeight="1" x14ac:dyDescent="0.35">
      <c r="A67" s="89"/>
      <c r="B67" s="81" t="s">
        <v>22</v>
      </c>
      <c r="C67" s="64">
        <v>485</v>
      </c>
      <c r="T67" s="90">
        <v>2006</v>
      </c>
      <c r="U67" s="81" t="s">
        <v>21</v>
      </c>
      <c r="V67" s="66">
        <v>16300</v>
      </c>
      <c r="W67" s="65"/>
    </row>
    <row r="68" spans="1:36" s="22" customFormat="1" ht="11.25" customHeight="1" x14ac:dyDescent="0.35">
      <c r="A68" s="89">
        <v>2006</v>
      </c>
      <c r="B68" s="82" t="s">
        <v>21</v>
      </c>
      <c r="C68" s="64">
        <v>582</v>
      </c>
      <c r="D68"/>
      <c r="T68" s="90"/>
      <c r="U68" s="81" t="s">
        <v>22</v>
      </c>
      <c r="V68" s="66">
        <v>11869</v>
      </c>
      <c r="W68" s="65"/>
    </row>
    <row r="69" spans="1:36" s="22" customFormat="1" ht="11.25" customHeight="1" x14ac:dyDescent="0.35">
      <c r="A69" s="89"/>
      <c r="B69" s="82" t="s">
        <v>22</v>
      </c>
      <c r="C69" s="64">
        <v>396</v>
      </c>
      <c r="D69"/>
      <c r="T69" s="90">
        <v>2005</v>
      </c>
      <c r="U69" s="81" t="s">
        <v>21</v>
      </c>
      <c r="V69" s="66">
        <v>15476</v>
      </c>
      <c r="W69"/>
    </row>
    <row r="70" spans="1:36" ht="11.25" customHeight="1" x14ac:dyDescent="0.35">
      <c r="A70" s="117">
        <v>2005</v>
      </c>
      <c r="B70" s="82" t="s">
        <v>21</v>
      </c>
      <c r="C70" s="64">
        <v>589</v>
      </c>
      <c r="T70" s="90"/>
      <c r="U70" s="81" t="s">
        <v>22</v>
      </c>
      <c r="V70" s="66">
        <v>9759</v>
      </c>
    </row>
    <row r="71" spans="1:36" ht="11.25" customHeight="1" x14ac:dyDescent="0.35">
      <c r="A71" s="117"/>
      <c r="B71" s="82" t="s">
        <v>22</v>
      </c>
      <c r="C71" s="64">
        <v>319</v>
      </c>
    </row>
    <row r="72" spans="1:36" ht="14.5" customHeight="1" x14ac:dyDescent="0.35"/>
    <row r="73" spans="1:36" ht="14.5" customHeight="1" x14ac:dyDescent="0.35"/>
    <row r="74" spans="1:36" ht="14.5" customHeight="1" x14ac:dyDescent="0.35">
      <c r="A74" s="22" t="s">
        <v>25</v>
      </c>
      <c r="D74" s="22"/>
      <c r="E74" s="22"/>
      <c r="F74" s="22"/>
      <c r="G74" s="22"/>
      <c r="H74" s="22"/>
      <c r="T74" s="22" t="s">
        <v>25</v>
      </c>
      <c r="U74" s="22"/>
      <c r="V74" s="22"/>
      <c r="W74" s="22"/>
      <c r="X74" s="22"/>
      <c r="Y74" s="22"/>
      <c r="Z74" s="22"/>
      <c r="AA74" s="22"/>
    </row>
    <row r="75" spans="1:36" ht="14.5" customHeight="1" x14ac:dyDescent="0.35">
      <c r="A75" s="22" t="s">
        <v>1</v>
      </c>
      <c r="D75" s="22"/>
      <c r="E75" s="22"/>
      <c r="F75" s="22"/>
      <c r="G75" s="22"/>
      <c r="H75" s="22"/>
      <c r="Q75" s="116" t="s">
        <v>61</v>
      </c>
      <c r="R75" s="116"/>
      <c r="S75" s="116"/>
      <c r="T75" s="22" t="s">
        <v>1</v>
      </c>
      <c r="U75" s="22"/>
      <c r="V75" s="22"/>
      <c r="W75" s="22"/>
      <c r="X75" s="22"/>
      <c r="Y75" s="22"/>
      <c r="Z75" s="22"/>
      <c r="AA75" s="22"/>
      <c r="AH75" s="116" t="s">
        <v>61</v>
      </c>
      <c r="AI75" s="116"/>
      <c r="AJ75" s="116"/>
    </row>
    <row r="76" spans="1:36" ht="14.5" customHeight="1" x14ac:dyDescent="0.35">
      <c r="B76" s="22"/>
      <c r="C76" s="83"/>
    </row>
    <row r="77" spans="1:36" ht="14.5" customHeight="1" x14ac:dyDescent="0.35">
      <c r="B77" s="22"/>
      <c r="C77" s="83"/>
    </row>
    <row r="78" spans="1:36" ht="14.5" customHeight="1" x14ac:dyDescent="0.35"/>
    <row r="79" spans="1:36" ht="14.5" customHeight="1" x14ac:dyDescent="0.35"/>
    <row r="80" spans="1:36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ht="14.5" customHeight="1" x14ac:dyDescent="0.35"/>
    <row r="114" ht="14.5" customHeight="1" x14ac:dyDescent="0.35"/>
    <row r="115" ht="14.5" customHeight="1" x14ac:dyDescent="0.35"/>
    <row r="116" ht="14.5" customHeight="1" x14ac:dyDescent="0.35"/>
    <row r="117" ht="14.5" customHeight="1" x14ac:dyDescent="0.35"/>
    <row r="118" ht="14.5" customHeight="1" x14ac:dyDescent="0.35"/>
    <row r="119" ht="14.5" customHeight="1" x14ac:dyDescent="0.35"/>
    <row r="120" ht="14.5" customHeight="1" x14ac:dyDescent="0.35"/>
    <row r="121" ht="14.5" customHeight="1" x14ac:dyDescent="0.35"/>
    <row r="122" ht="14.5" customHeight="1" x14ac:dyDescent="0.35"/>
    <row r="123" ht="14.5" customHeight="1" x14ac:dyDescent="0.35"/>
    <row r="124" ht="14.5" customHeight="1" x14ac:dyDescent="0.35"/>
    <row r="125" ht="14.5" customHeight="1" x14ac:dyDescent="0.35"/>
    <row r="126" ht="14.5" customHeight="1" x14ac:dyDescent="0.35"/>
    <row r="127" ht="14.5" customHeight="1" x14ac:dyDescent="0.35"/>
    <row r="128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</sheetData>
  <mergeCells count="24">
    <mergeCell ref="Q1:S1"/>
    <mergeCell ref="AH1:AJ1"/>
    <mergeCell ref="A3:A4"/>
    <mergeCell ref="T3:T4"/>
    <mergeCell ref="A5:A6"/>
    <mergeCell ref="T5:T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T31:T32"/>
    <mergeCell ref="P40:R40"/>
    <mergeCell ref="A70:A71"/>
    <mergeCell ref="Q75:S75"/>
    <mergeCell ref="AH75:AJ75"/>
  </mergeCells>
  <hyperlinks>
    <hyperlink ref="G1:I1" location="Inhalt_Gewerbe!A1" display="zurück zur Übersicht"/>
    <hyperlink ref="AH75:AJ75" location="Inhalt_Gewerbe!A1" display="zurück zur Übersicht"/>
    <hyperlink ref="Q75:S75" location="Inhalt_Gewerbe!A1" display="zurück zur Übersicht"/>
    <hyperlink ref="Q1:S1" location="Inhalt_Gewerbe!A1" display="zurück zur Übersicht"/>
    <hyperlink ref="P40:R40" location="Inhalt_Gewerbe!A1" display="zurück zur Übersicht"/>
    <hyperlink ref="AH1:AJ1" location="Inhalt_Gewerbe!A1" display="zurück zur Übersicht"/>
    <hyperlink ref="AH40:AJ40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Bildung&amp;R&amp;8&amp;P von &amp;N</oddHeader>
    <oddFooter>&amp;L&amp;8*im Sinne von Diversität&amp;R&amp;"Arial,Standard"&amp;8http://interkulturelle.wetterau.de/projekte/monitor-vielfalt-in-der-wetterau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86"/>
  <sheetViews>
    <sheetView showGridLines="0" view="pageLayout" zoomScale="60" zoomScaleNormal="100" zoomScalePageLayoutView="60" workbookViewId="0">
      <selection activeCell="K33" sqref="K33"/>
    </sheetView>
  </sheetViews>
  <sheetFormatPr baseColWidth="10" defaultColWidth="10.81640625" defaultRowHeight="14.5" x14ac:dyDescent="0.35"/>
  <cols>
    <col min="1" max="1" width="16" customWidth="1"/>
    <col min="2" max="2" width="12.54296875" customWidth="1"/>
    <col min="3" max="5" width="11.453125" customWidth="1"/>
    <col min="6" max="6" width="4.81640625" customWidth="1"/>
    <col min="7" max="7" width="16" customWidth="1"/>
    <col min="8" max="8" width="12.54296875" customWidth="1"/>
    <col min="9" max="53" width="11.453125" customWidth="1"/>
  </cols>
  <sheetData>
    <row r="1" spans="1:21" x14ac:dyDescent="0.35">
      <c r="A1" s="21" t="s">
        <v>57</v>
      </c>
      <c r="B1" s="1"/>
      <c r="C1" s="1"/>
      <c r="D1" s="1"/>
      <c r="E1" s="1"/>
      <c r="I1" s="116" t="s">
        <v>61</v>
      </c>
      <c r="J1" s="116"/>
      <c r="K1" s="116"/>
      <c r="N1" s="25"/>
      <c r="O1" s="25"/>
      <c r="P1" s="25"/>
      <c r="Q1" s="25"/>
      <c r="R1" s="25"/>
      <c r="S1" s="25"/>
    </row>
    <row r="2" spans="1:21" x14ac:dyDescent="0.35">
      <c r="A2" s="1" t="s">
        <v>73</v>
      </c>
      <c r="B2" s="1"/>
      <c r="C2" s="37"/>
      <c r="D2" s="37"/>
      <c r="E2" s="1"/>
      <c r="N2" s="25"/>
      <c r="O2" s="25"/>
      <c r="P2" s="25"/>
      <c r="Q2" s="25"/>
      <c r="R2" s="25"/>
      <c r="S2" s="25"/>
      <c r="T2" s="25"/>
      <c r="U2" s="25"/>
    </row>
    <row r="3" spans="1:21" x14ac:dyDescent="0.35">
      <c r="A3" s="99" t="s">
        <v>12</v>
      </c>
      <c r="B3" s="100"/>
      <c r="C3" s="105" t="s">
        <v>13</v>
      </c>
      <c r="D3" s="106"/>
      <c r="E3" s="107"/>
      <c r="G3" s="99" t="s">
        <v>12</v>
      </c>
      <c r="H3" s="100"/>
      <c r="I3" s="105" t="s">
        <v>13</v>
      </c>
      <c r="J3" s="106"/>
      <c r="K3" s="107"/>
      <c r="N3" s="25"/>
      <c r="O3" s="25"/>
      <c r="P3" s="25"/>
      <c r="Q3" s="25"/>
      <c r="R3" s="25"/>
      <c r="S3" s="25"/>
      <c r="T3" s="25"/>
      <c r="U3" s="25"/>
    </row>
    <row r="4" spans="1:21" x14ac:dyDescent="0.35">
      <c r="A4" s="101"/>
      <c r="B4" s="102"/>
      <c r="C4" s="108" t="s">
        <v>0</v>
      </c>
      <c r="D4" s="108" t="s">
        <v>14</v>
      </c>
      <c r="E4" s="108" t="s">
        <v>10</v>
      </c>
      <c r="G4" s="101"/>
      <c r="H4" s="102"/>
      <c r="I4" s="108" t="s">
        <v>0</v>
      </c>
      <c r="J4" s="108" t="s">
        <v>14</v>
      </c>
      <c r="K4" s="108" t="s">
        <v>10</v>
      </c>
      <c r="N4" s="25"/>
      <c r="O4" s="25"/>
      <c r="P4" s="25"/>
      <c r="Q4" s="25"/>
      <c r="R4" s="25"/>
      <c r="S4" s="25"/>
      <c r="T4" s="25"/>
      <c r="U4" s="25"/>
    </row>
    <row r="5" spans="1:21" x14ac:dyDescent="0.35">
      <c r="A5" s="103"/>
      <c r="B5" s="104"/>
      <c r="C5" s="109"/>
      <c r="D5" s="109"/>
      <c r="E5" s="109"/>
      <c r="G5" s="103"/>
      <c r="H5" s="104"/>
      <c r="I5" s="109"/>
      <c r="J5" s="109"/>
      <c r="K5" s="109"/>
      <c r="N5" s="25"/>
      <c r="O5" s="25"/>
      <c r="P5" s="25"/>
      <c r="Q5" s="25"/>
      <c r="R5" s="25"/>
      <c r="S5" s="25"/>
      <c r="T5" s="25"/>
      <c r="U5" s="25"/>
    </row>
    <row r="6" spans="1:21" ht="14.15" customHeight="1" x14ac:dyDescent="0.35">
      <c r="A6" s="119" t="s">
        <v>29</v>
      </c>
      <c r="B6" s="40" t="s">
        <v>21</v>
      </c>
      <c r="C6" s="41">
        <v>74</v>
      </c>
      <c r="D6" s="41">
        <f>E6-C6</f>
        <v>51</v>
      </c>
      <c r="E6" s="41">
        <v>125</v>
      </c>
      <c r="G6" s="121" t="s">
        <v>42</v>
      </c>
      <c r="H6" s="42" t="s">
        <v>21</v>
      </c>
      <c r="I6" s="41">
        <v>46</v>
      </c>
      <c r="J6" s="41">
        <f t="shared" ref="J6:J31" si="0">K6-I6</f>
        <v>19</v>
      </c>
      <c r="K6" s="41">
        <v>65</v>
      </c>
      <c r="N6" s="25"/>
      <c r="O6" s="25"/>
      <c r="P6" s="25"/>
      <c r="Q6" s="25"/>
      <c r="R6" s="25"/>
      <c r="S6" s="25"/>
      <c r="T6" s="25"/>
      <c r="U6" s="25"/>
    </row>
    <row r="7" spans="1:21" ht="14.15" customHeight="1" x14ac:dyDescent="0.35">
      <c r="A7" s="120"/>
      <c r="B7" s="40" t="s">
        <v>22</v>
      </c>
      <c r="C7" s="41">
        <v>58</v>
      </c>
      <c r="D7" s="41">
        <f t="shared" ref="D7:D31" si="1">E7-C7</f>
        <v>37</v>
      </c>
      <c r="E7" s="41">
        <v>95</v>
      </c>
      <c r="G7" s="122"/>
      <c r="H7" s="42" t="s">
        <v>22</v>
      </c>
      <c r="I7" s="41">
        <v>40</v>
      </c>
      <c r="J7" s="41">
        <f t="shared" si="0"/>
        <v>16</v>
      </c>
      <c r="K7" s="41">
        <v>56</v>
      </c>
      <c r="N7" s="25"/>
      <c r="O7" s="25"/>
      <c r="P7" s="25"/>
      <c r="Q7" s="25"/>
      <c r="R7" s="25"/>
      <c r="S7" s="25"/>
      <c r="T7" s="25"/>
      <c r="U7" s="25"/>
    </row>
    <row r="8" spans="1:21" ht="14.15" customHeight="1" x14ac:dyDescent="0.35">
      <c r="A8" s="119" t="s">
        <v>30</v>
      </c>
      <c r="B8" s="40" t="s">
        <v>21</v>
      </c>
      <c r="C8" s="41">
        <v>188</v>
      </c>
      <c r="D8" s="41">
        <f t="shared" si="1"/>
        <v>166</v>
      </c>
      <c r="E8" s="41">
        <v>354</v>
      </c>
      <c r="G8" s="121" t="s">
        <v>43</v>
      </c>
      <c r="H8" s="42" t="s">
        <v>21</v>
      </c>
      <c r="I8" s="41">
        <v>37</v>
      </c>
      <c r="J8" s="41">
        <f t="shared" si="0"/>
        <v>10</v>
      </c>
      <c r="K8" s="41">
        <v>47</v>
      </c>
      <c r="N8" s="25"/>
      <c r="O8" s="25"/>
      <c r="P8" s="25"/>
      <c r="Q8" s="25"/>
      <c r="R8" s="25"/>
      <c r="S8" s="25"/>
      <c r="T8" s="25"/>
      <c r="U8" s="25"/>
    </row>
    <row r="9" spans="1:21" ht="14.15" customHeight="1" x14ac:dyDescent="0.35">
      <c r="A9" s="120"/>
      <c r="B9" s="40" t="s">
        <v>22</v>
      </c>
      <c r="C9" s="41">
        <v>201</v>
      </c>
      <c r="D9" s="41">
        <f t="shared" si="1"/>
        <v>148</v>
      </c>
      <c r="E9" s="41">
        <v>349</v>
      </c>
      <c r="G9" s="122"/>
      <c r="H9" s="42" t="s">
        <v>22</v>
      </c>
      <c r="I9" s="41">
        <v>37</v>
      </c>
      <c r="J9" s="41">
        <f t="shared" si="0"/>
        <v>4</v>
      </c>
      <c r="K9" s="41">
        <v>41</v>
      </c>
      <c r="N9" s="25"/>
      <c r="O9" s="25"/>
      <c r="P9" s="25"/>
      <c r="Q9" s="25"/>
      <c r="R9" s="25"/>
      <c r="S9" s="25"/>
      <c r="T9" s="25"/>
      <c r="U9" s="25"/>
    </row>
    <row r="10" spans="1:21" ht="14.15" customHeight="1" x14ac:dyDescent="0.35">
      <c r="A10" s="119" t="s">
        <v>31</v>
      </c>
      <c r="B10" s="40" t="s">
        <v>21</v>
      </c>
      <c r="C10" s="41">
        <v>200</v>
      </c>
      <c r="D10" s="41">
        <f t="shared" si="1"/>
        <v>178</v>
      </c>
      <c r="E10" s="41">
        <v>378</v>
      </c>
      <c r="G10" s="121" t="s">
        <v>44</v>
      </c>
      <c r="H10" s="42" t="s">
        <v>21</v>
      </c>
      <c r="I10" s="41">
        <v>81</v>
      </c>
      <c r="J10" s="41">
        <f t="shared" si="0"/>
        <v>48</v>
      </c>
      <c r="K10" s="41">
        <v>129</v>
      </c>
      <c r="N10" s="25"/>
      <c r="O10" s="25"/>
      <c r="P10" s="25"/>
      <c r="Q10" s="25"/>
      <c r="R10" s="25"/>
      <c r="S10" s="25"/>
      <c r="T10" s="25"/>
      <c r="U10" s="25"/>
    </row>
    <row r="11" spans="1:21" ht="14.15" customHeight="1" x14ac:dyDescent="0.35">
      <c r="A11" s="120"/>
      <c r="B11" s="42" t="s">
        <v>22</v>
      </c>
      <c r="C11" s="41">
        <v>182</v>
      </c>
      <c r="D11" s="41">
        <f t="shared" si="1"/>
        <v>168</v>
      </c>
      <c r="E11" s="41">
        <v>350</v>
      </c>
      <c r="G11" s="122"/>
      <c r="H11" s="42" t="s">
        <v>22</v>
      </c>
      <c r="I11" s="41">
        <v>206</v>
      </c>
      <c r="J11" s="41">
        <f t="shared" si="0"/>
        <v>62</v>
      </c>
      <c r="K11" s="41">
        <v>268</v>
      </c>
      <c r="N11" s="25"/>
      <c r="O11" s="25"/>
      <c r="P11" s="25"/>
      <c r="Q11" s="25"/>
      <c r="R11" s="25"/>
      <c r="S11" s="25"/>
      <c r="T11" s="25"/>
      <c r="U11" s="25"/>
    </row>
    <row r="12" spans="1:21" ht="14.15" customHeight="1" x14ac:dyDescent="0.35">
      <c r="A12" s="119" t="s">
        <v>32</v>
      </c>
      <c r="B12" s="42" t="s">
        <v>21</v>
      </c>
      <c r="C12" s="41">
        <v>124</v>
      </c>
      <c r="D12" s="41">
        <f t="shared" si="1"/>
        <v>83</v>
      </c>
      <c r="E12" s="41">
        <v>207</v>
      </c>
      <c r="G12" s="121" t="s">
        <v>45</v>
      </c>
      <c r="H12" s="42" t="s">
        <v>21</v>
      </c>
      <c r="I12" s="41">
        <v>59</v>
      </c>
      <c r="J12" s="41">
        <f t="shared" si="0"/>
        <v>18</v>
      </c>
      <c r="K12" s="41">
        <v>77</v>
      </c>
      <c r="N12" s="25"/>
      <c r="O12" s="25"/>
      <c r="P12" s="25"/>
      <c r="Q12" s="25"/>
      <c r="R12" s="25"/>
      <c r="S12" s="25"/>
      <c r="T12" s="25"/>
      <c r="U12" s="25"/>
    </row>
    <row r="13" spans="1:21" ht="14.15" customHeight="1" x14ac:dyDescent="0.35">
      <c r="A13" s="120"/>
      <c r="B13" s="42" t="s">
        <v>22</v>
      </c>
      <c r="C13" s="41">
        <v>132</v>
      </c>
      <c r="D13" s="41">
        <f t="shared" si="1"/>
        <v>68</v>
      </c>
      <c r="E13" s="41">
        <v>200</v>
      </c>
      <c r="G13" s="122"/>
      <c r="H13" s="42" t="s">
        <v>22</v>
      </c>
      <c r="I13" s="41">
        <v>76</v>
      </c>
      <c r="J13" s="41">
        <f t="shared" si="0"/>
        <v>31</v>
      </c>
      <c r="K13" s="41">
        <v>107</v>
      </c>
      <c r="N13" s="25"/>
      <c r="O13" s="25"/>
      <c r="P13" s="25"/>
      <c r="Q13" s="25"/>
      <c r="R13" s="25"/>
      <c r="S13" s="25"/>
      <c r="T13" s="25"/>
      <c r="U13" s="25"/>
    </row>
    <row r="14" spans="1:21" ht="14.15" customHeight="1" x14ac:dyDescent="0.35">
      <c r="A14" s="121" t="s">
        <v>33</v>
      </c>
      <c r="B14" s="42" t="s">
        <v>21</v>
      </c>
      <c r="C14" s="41">
        <v>154</v>
      </c>
      <c r="D14" s="41">
        <f t="shared" si="1"/>
        <v>88</v>
      </c>
      <c r="E14" s="41">
        <v>242</v>
      </c>
      <c r="G14" s="121" t="s">
        <v>46</v>
      </c>
      <c r="H14" s="42" t="s">
        <v>21</v>
      </c>
      <c r="I14" s="41">
        <v>31</v>
      </c>
      <c r="J14" s="41">
        <f t="shared" si="0"/>
        <v>30</v>
      </c>
      <c r="K14" s="41">
        <v>61</v>
      </c>
      <c r="N14" s="25"/>
      <c r="O14" s="25"/>
      <c r="P14" s="25"/>
      <c r="Q14" s="25"/>
      <c r="R14" s="25"/>
      <c r="S14" s="25"/>
      <c r="T14" s="25"/>
      <c r="U14" s="25"/>
    </row>
    <row r="15" spans="1:21" ht="14.15" customHeight="1" x14ac:dyDescent="0.35">
      <c r="A15" s="122"/>
      <c r="B15" s="42" t="s">
        <v>22</v>
      </c>
      <c r="C15" s="41">
        <v>156</v>
      </c>
      <c r="D15" s="41">
        <f t="shared" si="1"/>
        <v>105</v>
      </c>
      <c r="E15" s="41">
        <v>261</v>
      </c>
      <c r="G15" s="122"/>
      <c r="H15" s="42" t="s">
        <v>22</v>
      </c>
      <c r="I15" s="41">
        <v>29</v>
      </c>
      <c r="J15" s="41">
        <f t="shared" si="0"/>
        <v>26</v>
      </c>
      <c r="K15" s="41">
        <v>55</v>
      </c>
      <c r="N15" s="25"/>
      <c r="O15" s="25"/>
      <c r="P15" s="25"/>
      <c r="Q15" s="25"/>
      <c r="R15" s="25"/>
      <c r="S15" s="25"/>
      <c r="T15" s="25"/>
      <c r="U15" s="25"/>
    </row>
    <row r="16" spans="1:21" ht="14.15" customHeight="1" x14ac:dyDescent="0.35">
      <c r="A16" s="121" t="s">
        <v>34</v>
      </c>
      <c r="B16" s="42" t="s">
        <v>21</v>
      </c>
      <c r="C16" s="41">
        <v>34</v>
      </c>
      <c r="D16" s="41">
        <f t="shared" si="1"/>
        <v>10</v>
      </c>
      <c r="E16" s="41">
        <v>44</v>
      </c>
      <c r="G16" s="121" t="s">
        <v>47</v>
      </c>
      <c r="H16" s="42" t="s">
        <v>21</v>
      </c>
      <c r="I16" s="41">
        <v>55</v>
      </c>
      <c r="J16" s="41">
        <f t="shared" si="0"/>
        <v>16</v>
      </c>
      <c r="K16" s="41">
        <v>71</v>
      </c>
      <c r="N16" s="25"/>
      <c r="O16" s="25"/>
      <c r="P16" s="25"/>
      <c r="Q16" s="25"/>
      <c r="R16" s="25"/>
      <c r="S16" s="25"/>
      <c r="T16" s="25"/>
      <c r="U16" s="25"/>
    </row>
    <row r="17" spans="1:13" ht="14.15" customHeight="1" x14ac:dyDescent="0.35">
      <c r="A17" s="122"/>
      <c r="B17" s="42" t="s">
        <v>22</v>
      </c>
      <c r="C17" s="41">
        <v>41</v>
      </c>
      <c r="D17" s="41">
        <f t="shared" si="1"/>
        <v>6</v>
      </c>
      <c r="E17" s="41">
        <v>47</v>
      </c>
      <c r="G17" s="122"/>
      <c r="H17" s="42" t="s">
        <v>22</v>
      </c>
      <c r="I17" s="41">
        <v>50</v>
      </c>
      <c r="J17" s="41">
        <f t="shared" si="0"/>
        <v>13</v>
      </c>
      <c r="K17" s="41">
        <v>63</v>
      </c>
    </row>
    <row r="18" spans="1:13" ht="14.15" customHeight="1" x14ac:dyDescent="0.35">
      <c r="A18" s="121" t="s">
        <v>35</v>
      </c>
      <c r="B18" s="42" t="s">
        <v>21</v>
      </c>
      <c r="C18" s="41">
        <v>66</v>
      </c>
      <c r="D18" s="41">
        <f t="shared" si="1"/>
        <v>37</v>
      </c>
      <c r="E18" s="41">
        <v>103</v>
      </c>
      <c r="G18" s="121" t="s">
        <v>48</v>
      </c>
      <c r="H18" s="42" t="s">
        <v>21</v>
      </c>
      <c r="I18" s="41">
        <v>41</v>
      </c>
      <c r="J18" s="41">
        <f t="shared" si="0"/>
        <v>12</v>
      </c>
      <c r="K18" s="41">
        <v>53</v>
      </c>
    </row>
    <row r="19" spans="1:13" ht="14.15" customHeight="1" x14ac:dyDescent="0.35">
      <c r="A19" s="122"/>
      <c r="B19" s="42" t="s">
        <v>22</v>
      </c>
      <c r="C19" s="41">
        <v>57</v>
      </c>
      <c r="D19" s="41">
        <f t="shared" si="1"/>
        <v>26</v>
      </c>
      <c r="E19" s="41">
        <v>83</v>
      </c>
      <c r="G19" s="122"/>
      <c r="H19" s="42" t="s">
        <v>22</v>
      </c>
      <c r="I19" s="41">
        <v>25</v>
      </c>
      <c r="J19" s="41">
        <f t="shared" si="0"/>
        <v>10</v>
      </c>
      <c r="K19" s="41">
        <v>35</v>
      </c>
    </row>
    <row r="20" spans="1:13" ht="14.15" customHeight="1" x14ac:dyDescent="0.35">
      <c r="A20" s="121" t="s">
        <v>36</v>
      </c>
      <c r="B20" s="42" t="s">
        <v>21</v>
      </c>
      <c r="C20" s="41">
        <v>162</v>
      </c>
      <c r="D20" s="41">
        <f t="shared" si="1"/>
        <v>129</v>
      </c>
      <c r="E20" s="41">
        <v>291</v>
      </c>
      <c r="G20" s="121" t="s">
        <v>49</v>
      </c>
      <c r="H20" s="42" t="s">
        <v>21</v>
      </c>
      <c r="I20" s="41">
        <v>50</v>
      </c>
      <c r="J20" s="41">
        <f t="shared" si="0"/>
        <v>20</v>
      </c>
      <c r="K20" s="41">
        <v>70</v>
      </c>
    </row>
    <row r="21" spans="1:13" ht="14.15" customHeight="1" x14ac:dyDescent="0.35">
      <c r="A21" s="122"/>
      <c r="B21" s="42" t="s">
        <v>22</v>
      </c>
      <c r="C21" s="41">
        <v>181</v>
      </c>
      <c r="D21" s="41">
        <f t="shared" si="1"/>
        <v>122</v>
      </c>
      <c r="E21" s="41">
        <v>303</v>
      </c>
      <c r="G21" s="122"/>
      <c r="H21" s="42" t="s">
        <v>22</v>
      </c>
      <c r="I21" s="41">
        <v>49</v>
      </c>
      <c r="J21" s="41">
        <f t="shared" si="0"/>
        <v>13</v>
      </c>
      <c r="K21" s="41">
        <v>62</v>
      </c>
    </row>
    <row r="22" spans="1:13" ht="14.15" customHeight="1" x14ac:dyDescent="0.35">
      <c r="A22" s="121" t="s">
        <v>37</v>
      </c>
      <c r="B22" s="42" t="s">
        <v>21</v>
      </c>
      <c r="C22" s="41">
        <v>46</v>
      </c>
      <c r="D22" s="41">
        <f t="shared" si="1"/>
        <v>21</v>
      </c>
      <c r="E22" s="41">
        <v>67</v>
      </c>
      <c r="G22" s="121" t="s">
        <v>50</v>
      </c>
      <c r="H22" s="42" t="s">
        <v>21</v>
      </c>
      <c r="I22" s="41">
        <v>21</v>
      </c>
      <c r="J22" s="41">
        <f t="shared" si="0"/>
        <v>7</v>
      </c>
      <c r="K22" s="41">
        <v>28</v>
      </c>
    </row>
    <row r="23" spans="1:13" ht="14.15" customHeight="1" x14ac:dyDescent="0.35">
      <c r="A23" s="122"/>
      <c r="B23" s="42" t="s">
        <v>22</v>
      </c>
      <c r="C23" s="41">
        <v>40</v>
      </c>
      <c r="D23" s="41">
        <f t="shared" si="1"/>
        <v>18</v>
      </c>
      <c r="E23" s="41">
        <v>58</v>
      </c>
      <c r="G23" s="122"/>
      <c r="H23" s="42" t="s">
        <v>22</v>
      </c>
      <c r="I23" s="41">
        <v>34</v>
      </c>
      <c r="J23" s="41">
        <f t="shared" si="0"/>
        <v>3</v>
      </c>
      <c r="K23" s="41">
        <v>37</v>
      </c>
    </row>
    <row r="24" spans="1:13" ht="14.15" customHeight="1" x14ac:dyDescent="0.35">
      <c r="A24" s="121" t="s">
        <v>38</v>
      </c>
      <c r="B24" s="42" t="s">
        <v>21</v>
      </c>
      <c r="C24" s="41">
        <v>26</v>
      </c>
      <c r="D24" s="41">
        <f t="shared" si="1"/>
        <v>12</v>
      </c>
      <c r="E24" s="41">
        <v>38</v>
      </c>
      <c r="F24" s="86"/>
      <c r="G24" s="121" t="s">
        <v>51</v>
      </c>
      <c r="H24" s="42" t="s">
        <v>21</v>
      </c>
      <c r="I24" s="41">
        <v>77</v>
      </c>
      <c r="J24" s="41">
        <f t="shared" si="0"/>
        <v>70</v>
      </c>
      <c r="K24" s="41">
        <v>147</v>
      </c>
    </row>
    <row r="25" spans="1:13" ht="14.15" customHeight="1" x14ac:dyDescent="0.35">
      <c r="A25" s="122"/>
      <c r="B25" s="42" t="s">
        <v>22</v>
      </c>
      <c r="C25" s="41">
        <v>13</v>
      </c>
      <c r="D25" s="41">
        <f t="shared" si="1"/>
        <v>7</v>
      </c>
      <c r="E25" s="41">
        <v>20</v>
      </c>
      <c r="G25" s="122"/>
      <c r="H25" s="42" t="s">
        <v>22</v>
      </c>
      <c r="I25" s="41">
        <v>90</v>
      </c>
      <c r="J25" s="41">
        <f t="shared" si="0"/>
        <v>55</v>
      </c>
      <c r="K25" s="41">
        <v>145</v>
      </c>
    </row>
    <row r="26" spans="1:13" ht="14.15" customHeight="1" x14ac:dyDescent="0.35">
      <c r="A26" s="121" t="s">
        <v>39</v>
      </c>
      <c r="B26" s="42" t="s">
        <v>21</v>
      </c>
      <c r="C26" s="41">
        <v>13</v>
      </c>
      <c r="D26" s="41">
        <f t="shared" si="1"/>
        <v>5</v>
      </c>
      <c r="E26" s="41">
        <v>18</v>
      </c>
      <c r="G26" s="121" t="s">
        <v>52</v>
      </c>
      <c r="H26" s="42" t="s">
        <v>21</v>
      </c>
      <c r="I26" s="41">
        <v>62</v>
      </c>
      <c r="J26" s="41">
        <f t="shared" si="0"/>
        <v>30</v>
      </c>
      <c r="K26" s="41">
        <v>92</v>
      </c>
    </row>
    <row r="27" spans="1:13" ht="14.15" customHeight="1" x14ac:dyDescent="0.35">
      <c r="A27" s="122"/>
      <c r="B27" s="42" t="s">
        <v>22</v>
      </c>
      <c r="C27" s="41">
        <v>15</v>
      </c>
      <c r="D27" s="41">
        <f t="shared" si="1"/>
        <v>7</v>
      </c>
      <c r="E27" s="41">
        <v>22</v>
      </c>
      <c r="G27" s="122"/>
      <c r="H27" s="42" t="s">
        <v>22</v>
      </c>
      <c r="I27" s="41">
        <v>70</v>
      </c>
      <c r="J27" s="41">
        <f t="shared" si="0"/>
        <v>19</v>
      </c>
      <c r="K27" s="41">
        <v>89</v>
      </c>
    </row>
    <row r="28" spans="1:13" ht="14.15" customHeight="1" x14ac:dyDescent="0.35">
      <c r="A28" s="121" t="s">
        <v>40</v>
      </c>
      <c r="B28" s="42" t="s">
        <v>21</v>
      </c>
      <c r="C28" s="41">
        <v>134</v>
      </c>
      <c r="D28" s="41">
        <f t="shared" si="1"/>
        <v>90</v>
      </c>
      <c r="E28" s="41">
        <v>224</v>
      </c>
      <c r="G28" s="121" t="s">
        <v>53</v>
      </c>
      <c r="H28" s="42" t="s">
        <v>21</v>
      </c>
      <c r="I28" s="41">
        <v>41</v>
      </c>
      <c r="J28" s="41">
        <f t="shared" si="0"/>
        <v>15</v>
      </c>
      <c r="K28" s="41">
        <v>56</v>
      </c>
      <c r="L28" s="69"/>
      <c r="M28" s="69"/>
    </row>
    <row r="29" spans="1:13" ht="14.15" customHeight="1" x14ac:dyDescent="0.35">
      <c r="A29" s="122"/>
      <c r="B29" s="42" t="s">
        <v>22</v>
      </c>
      <c r="C29" s="41">
        <v>150</v>
      </c>
      <c r="D29" s="41">
        <f t="shared" si="1"/>
        <v>91</v>
      </c>
      <c r="E29" s="41">
        <v>241</v>
      </c>
      <c r="G29" s="122"/>
      <c r="H29" s="42" t="s">
        <v>22</v>
      </c>
      <c r="I29" s="41">
        <v>29</v>
      </c>
      <c r="J29" s="41">
        <f t="shared" si="0"/>
        <v>12</v>
      </c>
      <c r="K29" s="41">
        <v>41</v>
      </c>
      <c r="L29" s="69"/>
      <c r="M29" s="69"/>
    </row>
    <row r="30" spans="1:13" ht="14.15" customHeight="1" x14ac:dyDescent="0.35">
      <c r="A30" s="121" t="s">
        <v>41</v>
      </c>
      <c r="B30" s="42" t="s">
        <v>21</v>
      </c>
      <c r="C30" s="41">
        <v>25</v>
      </c>
      <c r="D30" s="41">
        <f t="shared" si="1"/>
        <v>7</v>
      </c>
      <c r="E30" s="41">
        <v>32</v>
      </c>
      <c r="G30" s="121" t="s">
        <v>54</v>
      </c>
      <c r="H30" s="42" t="s">
        <v>21</v>
      </c>
      <c r="I30" s="41">
        <v>1847</v>
      </c>
      <c r="J30" s="41">
        <f t="shared" si="0"/>
        <v>1172</v>
      </c>
      <c r="K30" s="41">
        <v>3019</v>
      </c>
      <c r="L30" s="69"/>
      <c r="M30" s="69"/>
    </row>
    <row r="31" spans="1:13" ht="14.15" customHeight="1" x14ac:dyDescent="0.35">
      <c r="A31" s="122"/>
      <c r="B31" s="42" t="s">
        <v>22</v>
      </c>
      <c r="C31" s="41">
        <v>18</v>
      </c>
      <c r="D31" s="41">
        <f t="shared" si="1"/>
        <v>5</v>
      </c>
      <c r="E31" s="41">
        <v>23</v>
      </c>
      <c r="G31" s="122"/>
      <c r="H31" s="42" t="s">
        <v>22</v>
      </c>
      <c r="I31" s="41">
        <v>1979</v>
      </c>
      <c r="J31" s="41">
        <f t="shared" si="0"/>
        <v>1072</v>
      </c>
      <c r="K31" s="41">
        <v>3051</v>
      </c>
    </row>
    <row r="32" spans="1:13" x14ac:dyDescent="0.35">
      <c r="A32" s="1" t="s">
        <v>25</v>
      </c>
      <c r="L32" s="69"/>
      <c r="M32" s="69"/>
    </row>
    <row r="33" spans="1:30" x14ac:dyDescent="0.35">
      <c r="A33" s="1" t="s">
        <v>1</v>
      </c>
      <c r="L33" s="69"/>
      <c r="M33" s="69"/>
    </row>
    <row r="34" spans="1:30" ht="14.5" customHeight="1" x14ac:dyDescent="0.35">
      <c r="A34" s="2"/>
      <c r="I34" s="116" t="s">
        <v>61</v>
      </c>
      <c r="J34" s="116"/>
      <c r="K34" s="116"/>
      <c r="W34" s="25"/>
      <c r="X34" s="25"/>
      <c r="Y34" s="25"/>
      <c r="Z34" s="25"/>
      <c r="AA34" s="25"/>
      <c r="AB34" s="25"/>
      <c r="AC34" s="25"/>
      <c r="AD34" s="25"/>
    </row>
    <row r="35" spans="1:30" ht="14.5" customHeight="1" x14ac:dyDescent="0.35">
      <c r="A35" s="82" t="s">
        <v>26</v>
      </c>
      <c r="B35" s="82" t="s">
        <v>27</v>
      </c>
      <c r="C35" s="82" t="s">
        <v>28</v>
      </c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4.5" customHeight="1" x14ac:dyDescent="0.35">
      <c r="A36" s="82" t="s">
        <v>29</v>
      </c>
      <c r="B36" s="84">
        <f>C6</f>
        <v>74</v>
      </c>
      <c r="C36" s="84">
        <f>C7</f>
        <v>58</v>
      </c>
      <c r="D36" s="25"/>
      <c r="E36" s="25"/>
      <c r="F36" s="25"/>
      <c r="G36" s="25"/>
      <c r="H36" s="25"/>
      <c r="I36" s="25"/>
      <c r="J36" s="25"/>
      <c r="K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4.5" customHeight="1" x14ac:dyDescent="0.35">
      <c r="A37" s="82" t="s">
        <v>30</v>
      </c>
      <c r="B37" s="84">
        <f>C8</f>
        <v>188</v>
      </c>
      <c r="C37" s="84">
        <f>C9</f>
        <v>201</v>
      </c>
      <c r="D37" s="25"/>
      <c r="E37" s="25"/>
      <c r="F37" s="25"/>
      <c r="G37" s="25"/>
      <c r="H37" s="25"/>
      <c r="I37" s="25"/>
      <c r="J37" s="25"/>
      <c r="K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15" customFormat="1" ht="14.5" customHeight="1" x14ac:dyDescent="0.35">
      <c r="A38" s="82" t="s">
        <v>31</v>
      </c>
      <c r="B38" s="84">
        <f>C10</f>
        <v>200</v>
      </c>
      <c r="C38" s="84">
        <f>C11</f>
        <v>182</v>
      </c>
      <c r="D38" s="25"/>
      <c r="E38" s="25"/>
      <c r="F38" s="25"/>
      <c r="G38" s="25"/>
      <c r="H38" s="25"/>
      <c r="I38" s="25"/>
      <c r="J38" s="25"/>
      <c r="K38" s="25"/>
      <c r="L38"/>
      <c r="M38"/>
      <c r="N38"/>
      <c r="O38"/>
      <c r="P38"/>
      <c r="Q38"/>
      <c r="R38"/>
      <c r="S38"/>
      <c r="T38"/>
      <c r="U38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15" customFormat="1" ht="14.5" customHeight="1" x14ac:dyDescent="0.35">
      <c r="A39" s="82" t="s">
        <v>32</v>
      </c>
      <c r="B39" s="84">
        <f>C12</f>
        <v>124</v>
      </c>
      <c r="C39" s="84">
        <f>C13</f>
        <v>132</v>
      </c>
      <c r="D39" s="25"/>
      <c r="E39" s="25"/>
      <c r="F39" s="25"/>
      <c r="G39" s="25"/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15" customFormat="1" ht="14.5" customHeight="1" x14ac:dyDescent="0.35">
      <c r="A40" s="85" t="s">
        <v>33</v>
      </c>
      <c r="B40" s="84">
        <f>C14</f>
        <v>154</v>
      </c>
      <c r="C40" s="84">
        <f>C15</f>
        <v>156</v>
      </c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/>
      <c r="S40"/>
      <c r="T40"/>
      <c r="U40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15" customFormat="1" ht="14.5" customHeight="1" x14ac:dyDescent="0.35">
      <c r="A41" s="85" t="s">
        <v>34</v>
      </c>
      <c r="B41" s="84">
        <f>C16</f>
        <v>34</v>
      </c>
      <c r="C41" s="84">
        <f>C17</f>
        <v>41</v>
      </c>
      <c r="D41" s="25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/>
      <c r="S41"/>
      <c r="T41"/>
      <c r="U41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15" customFormat="1" ht="14.5" customHeight="1" x14ac:dyDescent="0.35">
      <c r="A42" s="85" t="s">
        <v>35</v>
      </c>
      <c r="B42" s="84">
        <f>C18</f>
        <v>66</v>
      </c>
      <c r="C42" s="84">
        <f>C19</f>
        <v>57</v>
      </c>
      <c r="D42" s="25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/>
      <c r="S42"/>
      <c r="T42"/>
      <c r="U42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15" customFormat="1" ht="14.5" customHeight="1" x14ac:dyDescent="0.35">
      <c r="A43" s="85" t="s">
        <v>36</v>
      </c>
      <c r="B43" s="84">
        <f>C20</f>
        <v>162</v>
      </c>
      <c r="C43" s="84">
        <f>C21</f>
        <v>181</v>
      </c>
      <c r="D43" s="25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/>
      <c r="S43"/>
      <c r="T43"/>
      <c r="U43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15" customFormat="1" ht="14.5" customHeight="1" x14ac:dyDescent="0.35">
      <c r="A44" s="85" t="s">
        <v>37</v>
      </c>
      <c r="B44" s="84">
        <f>C22</f>
        <v>46</v>
      </c>
      <c r="C44" s="84">
        <f>C23</f>
        <v>40</v>
      </c>
      <c r="D44" s="25"/>
      <c r="E44" s="25"/>
      <c r="F44" s="25"/>
      <c r="G44" s="25"/>
      <c r="H44" s="25"/>
      <c r="I44" s="25"/>
      <c r="J44" s="25"/>
      <c r="K44" s="25"/>
      <c r="L44"/>
      <c r="M44"/>
      <c r="N44"/>
      <c r="O44"/>
      <c r="P44"/>
      <c r="Q44"/>
      <c r="R44"/>
      <c r="S44"/>
      <c r="T44"/>
      <c r="U44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15" customFormat="1" ht="14.5" customHeight="1" x14ac:dyDescent="0.35">
      <c r="A45" s="85" t="s">
        <v>38</v>
      </c>
      <c r="B45" s="84">
        <f>C24</f>
        <v>26</v>
      </c>
      <c r="C45" s="84">
        <f>C25</f>
        <v>13</v>
      </c>
      <c r="D45" s="25"/>
      <c r="E45" s="25"/>
      <c r="F45" s="25"/>
      <c r="G45" s="25"/>
      <c r="H45" s="25"/>
      <c r="I45" s="25"/>
      <c r="J45" s="25"/>
      <c r="K45" s="25"/>
      <c r="L45"/>
      <c r="M45"/>
      <c r="N45"/>
      <c r="O45"/>
      <c r="P45"/>
      <c r="Q45"/>
      <c r="R45"/>
      <c r="S45"/>
      <c r="T45"/>
      <c r="U4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15" customFormat="1" ht="14.5" customHeight="1" x14ac:dyDescent="0.35">
      <c r="A46" s="85" t="s">
        <v>39</v>
      </c>
      <c r="B46" s="84">
        <f>C26</f>
        <v>13</v>
      </c>
      <c r="C46" s="84">
        <f>C27</f>
        <v>15</v>
      </c>
      <c r="D46" s="25"/>
      <c r="E46" s="25"/>
      <c r="F46" s="25"/>
      <c r="G46" s="25"/>
      <c r="H46" s="25"/>
      <c r="I46" s="25"/>
      <c r="J46" s="25"/>
      <c r="K46" s="25"/>
      <c r="L46"/>
      <c r="M46"/>
      <c r="N46"/>
      <c r="O46"/>
      <c r="P46"/>
      <c r="Q46"/>
      <c r="R46"/>
      <c r="S46"/>
      <c r="T46"/>
      <c r="U46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15" customFormat="1" ht="14.5" customHeight="1" x14ac:dyDescent="0.35">
      <c r="A47" s="85" t="s">
        <v>40</v>
      </c>
      <c r="B47" s="84">
        <f>C28</f>
        <v>134</v>
      </c>
      <c r="C47" s="84">
        <f>C29</f>
        <v>150</v>
      </c>
      <c r="D47" s="25"/>
      <c r="E47" s="25"/>
      <c r="F47" s="25"/>
      <c r="G47" s="25"/>
      <c r="H47" s="25"/>
      <c r="I47" s="25"/>
      <c r="J47" s="25"/>
      <c r="K47" s="25"/>
      <c r="L47"/>
      <c r="M47"/>
      <c r="N47"/>
      <c r="O47"/>
      <c r="P47"/>
      <c r="Q47"/>
      <c r="R47"/>
      <c r="S47"/>
      <c r="T47"/>
      <c r="U47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15" customFormat="1" ht="14.5" customHeight="1" x14ac:dyDescent="0.35">
      <c r="A48" s="85" t="s">
        <v>41</v>
      </c>
      <c r="B48" s="84">
        <f>C30</f>
        <v>25</v>
      </c>
      <c r="C48" s="84">
        <f>C31</f>
        <v>18</v>
      </c>
      <c r="D48" s="25"/>
      <c r="E48" s="25"/>
      <c r="F48" s="25"/>
      <c r="G48" s="25"/>
      <c r="H48" s="25"/>
      <c r="I48" s="25"/>
      <c r="J48" s="25"/>
      <c r="K48" s="25"/>
      <c r="L48"/>
      <c r="M48"/>
      <c r="N48"/>
      <c r="O48"/>
      <c r="P48"/>
      <c r="Q48"/>
      <c r="R48"/>
      <c r="S48"/>
      <c r="T48"/>
      <c r="U48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15" customFormat="1" ht="14.5" customHeight="1" x14ac:dyDescent="0.35">
      <c r="A49" s="85" t="s">
        <v>42</v>
      </c>
      <c r="B49" s="84">
        <f>I6</f>
        <v>46</v>
      </c>
      <c r="C49" s="84">
        <f>I7</f>
        <v>40</v>
      </c>
      <c r="D49" s="25"/>
      <c r="E49" s="25"/>
      <c r="F49" s="25"/>
      <c r="G49" s="25"/>
      <c r="H49" s="25"/>
      <c r="I49" s="25"/>
      <c r="J49" s="25"/>
      <c r="K49" s="25"/>
      <c r="L49"/>
      <c r="M49"/>
      <c r="N49"/>
      <c r="O49"/>
      <c r="P49"/>
      <c r="Q49"/>
      <c r="R49"/>
      <c r="S49"/>
      <c r="T49"/>
      <c r="U49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15" customFormat="1" ht="14.5" customHeight="1" x14ac:dyDescent="0.35">
      <c r="A50" s="85" t="s">
        <v>43</v>
      </c>
      <c r="B50" s="84">
        <f>I8</f>
        <v>37</v>
      </c>
      <c r="C50" s="84">
        <f>I9</f>
        <v>37</v>
      </c>
      <c r="D50" s="25"/>
      <c r="E50" s="25"/>
      <c r="F50" s="25"/>
      <c r="G50" s="25"/>
      <c r="H50" s="25"/>
      <c r="I50" s="25"/>
      <c r="J50" s="25"/>
      <c r="K50" s="25"/>
      <c r="L50"/>
      <c r="M50"/>
      <c r="N50"/>
      <c r="O50"/>
      <c r="P50"/>
      <c r="Q50"/>
      <c r="R50"/>
      <c r="S50"/>
      <c r="T50"/>
      <c r="U50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4.5" customHeight="1" x14ac:dyDescent="0.35">
      <c r="A51" s="85" t="s">
        <v>44</v>
      </c>
      <c r="B51" s="84">
        <f>I10</f>
        <v>81</v>
      </c>
      <c r="C51" s="84">
        <f>I11</f>
        <v>206</v>
      </c>
      <c r="D51" s="25"/>
      <c r="E51" s="25"/>
      <c r="F51" s="25"/>
      <c r="G51" s="25"/>
      <c r="H51" s="25"/>
      <c r="I51" s="25"/>
      <c r="J51" s="25"/>
      <c r="K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14.5" customHeight="1" x14ac:dyDescent="0.35">
      <c r="A52" s="85" t="s">
        <v>45</v>
      </c>
      <c r="B52" s="84">
        <f>I12</f>
        <v>59</v>
      </c>
      <c r="C52" s="84">
        <f>I13</f>
        <v>76</v>
      </c>
    </row>
    <row r="53" spans="1:30" ht="14.5" customHeight="1" x14ac:dyDescent="0.35">
      <c r="A53" s="85" t="s">
        <v>46</v>
      </c>
      <c r="B53" s="84">
        <f>I14</f>
        <v>31</v>
      </c>
      <c r="C53" s="84">
        <f>I15</f>
        <v>29</v>
      </c>
    </row>
    <row r="54" spans="1:30" ht="14.5" customHeight="1" x14ac:dyDescent="0.35">
      <c r="A54" s="85" t="s">
        <v>47</v>
      </c>
      <c r="B54" s="84">
        <f>I16</f>
        <v>55</v>
      </c>
      <c r="C54" s="84">
        <f>I17</f>
        <v>50</v>
      </c>
    </row>
    <row r="55" spans="1:30" ht="14.5" customHeight="1" x14ac:dyDescent="0.35">
      <c r="A55" s="85" t="s">
        <v>48</v>
      </c>
      <c r="B55" s="84">
        <f>I18</f>
        <v>41</v>
      </c>
      <c r="C55" s="84">
        <f>I19</f>
        <v>25</v>
      </c>
    </row>
    <row r="56" spans="1:30" ht="14.5" customHeight="1" x14ac:dyDescent="0.35">
      <c r="A56" s="85" t="s">
        <v>49</v>
      </c>
      <c r="B56" s="84">
        <f>I20</f>
        <v>50</v>
      </c>
      <c r="C56" s="84">
        <f>I21</f>
        <v>49</v>
      </c>
    </row>
    <row r="57" spans="1:30" ht="14.5" customHeight="1" x14ac:dyDescent="0.35">
      <c r="A57" s="85" t="s">
        <v>50</v>
      </c>
      <c r="B57" s="84">
        <f>I22</f>
        <v>21</v>
      </c>
      <c r="C57" s="84">
        <f>I23</f>
        <v>34</v>
      </c>
    </row>
    <row r="58" spans="1:30" ht="14.5" customHeight="1" x14ac:dyDescent="0.35">
      <c r="A58" s="85" t="s">
        <v>51</v>
      </c>
      <c r="B58" s="84">
        <f>I24</f>
        <v>77</v>
      </c>
      <c r="C58" s="84">
        <f>I25</f>
        <v>90</v>
      </c>
    </row>
    <row r="59" spans="1:30" ht="14.5" customHeight="1" x14ac:dyDescent="0.35">
      <c r="A59" s="85" t="s">
        <v>52</v>
      </c>
      <c r="B59" s="84">
        <f>I26</f>
        <v>62</v>
      </c>
      <c r="C59" s="84">
        <f>I27</f>
        <v>70</v>
      </c>
    </row>
    <row r="60" spans="1:30" ht="14.5" customHeight="1" x14ac:dyDescent="0.35">
      <c r="A60" s="85" t="s">
        <v>53</v>
      </c>
      <c r="B60" s="84">
        <f>I28</f>
        <v>41</v>
      </c>
      <c r="C60" s="84">
        <f>I29</f>
        <v>29</v>
      </c>
    </row>
    <row r="61" spans="1:30" ht="14.5" customHeight="1" x14ac:dyDescent="0.35">
      <c r="A61" s="85"/>
      <c r="B61" s="68"/>
      <c r="C61" s="68"/>
    </row>
    <row r="62" spans="1:30" ht="14.5" customHeight="1" x14ac:dyDescent="0.35">
      <c r="A62" s="53"/>
      <c r="B62" s="69"/>
      <c r="C62" s="69"/>
    </row>
    <row r="63" spans="1:30" ht="14.5" customHeight="1" x14ac:dyDescent="0.35">
      <c r="A63" s="53"/>
      <c r="B63" s="69"/>
      <c r="C63" s="69"/>
    </row>
    <row r="64" spans="1:30" ht="14.5" customHeight="1" x14ac:dyDescent="0.35">
      <c r="A64" s="1" t="s">
        <v>25</v>
      </c>
      <c r="B64" s="69"/>
      <c r="C64" s="69"/>
    </row>
    <row r="65" spans="1:11" ht="14.5" customHeight="1" x14ac:dyDescent="0.35">
      <c r="A65" s="1" t="s">
        <v>1</v>
      </c>
      <c r="B65" s="69"/>
      <c r="C65" s="69"/>
    </row>
    <row r="66" spans="1:11" ht="14.5" customHeight="1" x14ac:dyDescent="0.35">
      <c r="I66" s="116" t="s">
        <v>61</v>
      </c>
      <c r="J66" s="116"/>
      <c r="K66" s="116"/>
    </row>
    <row r="67" spans="1:11" ht="14.5" customHeight="1" x14ac:dyDescent="0.35">
      <c r="I67" s="116" t="s">
        <v>61</v>
      </c>
      <c r="J67" s="116"/>
      <c r="K67" s="116"/>
    </row>
    <row r="68" spans="1:11" ht="14.5" customHeight="1" x14ac:dyDescent="0.35">
      <c r="A68" s="82" t="s">
        <v>55</v>
      </c>
      <c r="B68" s="82" t="s">
        <v>27</v>
      </c>
      <c r="C68" s="82" t="s">
        <v>28</v>
      </c>
    </row>
    <row r="69" spans="1:11" ht="14.5" customHeight="1" x14ac:dyDescent="0.35">
      <c r="A69" s="82" t="s">
        <v>29</v>
      </c>
      <c r="B69" s="84">
        <f>D6</f>
        <v>51</v>
      </c>
      <c r="C69" s="84">
        <f>D7</f>
        <v>37</v>
      </c>
    </row>
    <row r="70" spans="1:11" ht="14.5" customHeight="1" x14ac:dyDescent="0.35">
      <c r="A70" s="82" t="s">
        <v>30</v>
      </c>
      <c r="B70" s="84">
        <f>D8</f>
        <v>166</v>
      </c>
      <c r="C70" s="84">
        <f>D9</f>
        <v>148</v>
      </c>
    </row>
    <row r="71" spans="1:11" ht="14.5" customHeight="1" x14ac:dyDescent="0.35">
      <c r="A71" s="82" t="s">
        <v>31</v>
      </c>
      <c r="B71" s="84">
        <f>D10</f>
        <v>178</v>
      </c>
      <c r="C71" s="84">
        <f>D11</f>
        <v>168</v>
      </c>
    </row>
    <row r="72" spans="1:11" ht="14.5" customHeight="1" x14ac:dyDescent="0.35">
      <c r="A72" s="82" t="s">
        <v>32</v>
      </c>
      <c r="B72" s="84">
        <f>D12</f>
        <v>83</v>
      </c>
      <c r="C72" s="84">
        <f>D13</f>
        <v>68</v>
      </c>
    </row>
    <row r="73" spans="1:11" ht="14.5" customHeight="1" x14ac:dyDescent="0.35">
      <c r="A73" s="85" t="s">
        <v>33</v>
      </c>
      <c r="B73" s="84">
        <f>D14</f>
        <v>88</v>
      </c>
      <c r="C73" s="84">
        <f>D15</f>
        <v>105</v>
      </c>
    </row>
    <row r="74" spans="1:11" ht="14.5" customHeight="1" x14ac:dyDescent="0.35">
      <c r="A74" s="85" t="s">
        <v>34</v>
      </c>
      <c r="B74" s="84">
        <f>D16</f>
        <v>10</v>
      </c>
      <c r="C74" s="84">
        <f>D17</f>
        <v>6</v>
      </c>
    </row>
    <row r="75" spans="1:11" ht="14.5" customHeight="1" x14ac:dyDescent="0.35">
      <c r="A75" s="85" t="s">
        <v>35</v>
      </c>
      <c r="B75" s="84">
        <f>D18</f>
        <v>37</v>
      </c>
      <c r="C75" s="84">
        <f>D19</f>
        <v>26</v>
      </c>
    </row>
    <row r="76" spans="1:11" ht="14.5" customHeight="1" x14ac:dyDescent="0.35">
      <c r="A76" s="85" t="s">
        <v>36</v>
      </c>
      <c r="B76" s="84">
        <f>D20</f>
        <v>129</v>
      </c>
      <c r="C76" s="84">
        <f>D21</f>
        <v>122</v>
      </c>
    </row>
    <row r="77" spans="1:11" ht="14.5" customHeight="1" x14ac:dyDescent="0.35">
      <c r="A77" s="85" t="s">
        <v>37</v>
      </c>
      <c r="B77" s="84">
        <f>D22</f>
        <v>21</v>
      </c>
      <c r="C77" s="84">
        <f>D23</f>
        <v>18</v>
      </c>
    </row>
    <row r="78" spans="1:11" ht="14.5" customHeight="1" x14ac:dyDescent="0.35">
      <c r="A78" s="85" t="s">
        <v>38</v>
      </c>
      <c r="B78" s="84">
        <f>D24</f>
        <v>12</v>
      </c>
      <c r="C78" s="84">
        <f>D25</f>
        <v>7</v>
      </c>
    </row>
    <row r="79" spans="1:11" ht="14.5" customHeight="1" x14ac:dyDescent="0.35">
      <c r="A79" s="85" t="s">
        <v>39</v>
      </c>
      <c r="B79" s="84">
        <f>D26</f>
        <v>5</v>
      </c>
      <c r="C79" s="84">
        <f>D27</f>
        <v>7</v>
      </c>
    </row>
    <row r="80" spans="1:11" ht="14.5" customHeight="1" x14ac:dyDescent="0.35">
      <c r="A80" s="85" t="s">
        <v>40</v>
      </c>
      <c r="B80" s="84">
        <f>D28</f>
        <v>90</v>
      </c>
      <c r="C80" s="84">
        <f>D29</f>
        <v>91</v>
      </c>
    </row>
    <row r="81" spans="1:3" ht="14.5" customHeight="1" x14ac:dyDescent="0.35">
      <c r="A81" s="85" t="s">
        <v>41</v>
      </c>
      <c r="B81" s="84">
        <f>D30</f>
        <v>7</v>
      </c>
      <c r="C81" s="84">
        <f>D31</f>
        <v>5</v>
      </c>
    </row>
    <row r="82" spans="1:3" ht="14.5" customHeight="1" x14ac:dyDescent="0.35">
      <c r="A82" s="85" t="s">
        <v>42</v>
      </c>
      <c r="B82" s="84">
        <f>J6</f>
        <v>19</v>
      </c>
      <c r="C82" s="84">
        <f>J7</f>
        <v>16</v>
      </c>
    </row>
    <row r="83" spans="1:3" ht="14.5" customHeight="1" x14ac:dyDescent="0.35">
      <c r="A83" s="85" t="s">
        <v>43</v>
      </c>
      <c r="B83" s="84">
        <f>J8</f>
        <v>10</v>
      </c>
      <c r="C83" s="84">
        <f>J9</f>
        <v>4</v>
      </c>
    </row>
    <row r="84" spans="1:3" ht="14.5" customHeight="1" x14ac:dyDescent="0.35">
      <c r="A84" s="85" t="s">
        <v>44</v>
      </c>
      <c r="B84" s="84">
        <f>J10</f>
        <v>48</v>
      </c>
      <c r="C84" s="84">
        <f>J11</f>
        <v>62</v>
      </c>
    </row>
    <row r="85" spans="1:3" ht="14.5" customHeight="1" x14ac:dyDescent="0.35">
      <c r="A85" s="85" t="s">
        <v>45</v>
      </c>
      <c r="B85" s="84">
        <f>J12</f>
        <v>18</v>
      </c>
      <c r="C85" s="84">
        <f>J13</f>
        <v>31</v>
      </c>
    </row>
    <row r="86" spans="1:3" ht="14.5" customHeight="1" x14ac:dyDescent="0.35">
      <c r="A86" s="85" t="s">
        <v>46</v>
      </c>
      <c r="B86" s="84">
        <f>J14</f>
        <v>30</v>
      </c>
      <c r="C86" s="84">
        <f>J15</f>
        <v>26</v>
      </c>
    </row>
    <row r="87" spans="1:3" ht="14.5" customHeight="1" x14ac:dyDescent="0.35">
      <c r="A87" s="85" t="s">
        <v>47</v>
      </c>
      <c r="B87" s="84">
        <f>J16</f>
        <v>16</v>
      </c>
      <c r="C87" s="84">
        <f>J17</f>
        <v>13</v>
      </c>
    </row>
    <row r="88" spans="1:3" ht="14.5" customHeight="1" x14ac:dyDescent="0.35">
      <c r="A88" s="85" t="s">
        <v>48</v>
      </c>
      <c r="B88" s="84">
        <f>J18</f>
        <v>12</v>
      </c>
      <c r="C88" s="84">
        <f>J19</f>
        <v>10</v>
      </c>
    </row>
    <row r="89" spans="1:3" ht="14.5" customHeight="1" x14ac:dyDescent="0.35">
      <c r="A89" s="85" t="s">
        <v>49</v>
      </c>
      <c r="B89" s="84">
        <f>J20</f>
        <v>20</v>
      </c>
      <c r="C89" s="84">
        <f>J21</f>
        <v>13</v>
      </c>
    </row>
    <row r="90" spans="1:3" ht="14.5" customHeight="1" x14ac:dyDescent="0.35">
      <c r="A90" s="85" t="s">
        <v>50</v>
      </c>
      <c r="B90" s="84">
        <f>J22</f>
        <v>7</v>
      </c>
      <c r="C90" s="84">
        <f>J23</f>
        <v>3</v>
      </c>
    </row>
    <row r="91" spans="1:3" ht="14.5" customHeight="1" x14ac:dyDescent="0.35">
      <c r="A91" s="85" t="s">
        <v>51</v>
      </c>
      <c r="B91" s="84">
        <f>J24</f>
        <v>70</v>
      </c>
      <c r="C91" s="84">
        <f>J25</f>
        <v>55</v>
      </c>
    </row>
    <row r="92" spans="1:3" ht="14.5" customHeight="1" x14ac:dyDescent="0.35">
      <c r="A92" s="85" t="s">
        <v>52</v>
      </c>
      <c r="B92" s="84">
        <f>J26</f>
        <v>30</v>
      </c>
      <c r="C92" s="84">
        <f>J27</f>
        <v>19</v>
      </c>
    </row>
    <row r="93" spans="1:3" ht="14.5" customHeight="1" x14ac:dyDescent="0.35">
      <c r="A93" s="85" t="s">
        <v>53</v>
      </c>
      <c r="B93" s="84">
        <f>J28</f>
        <v>15</v>
      </c>
      <c r="C93" s="84">
        <f>J29</f>
        <v>12</v>
      </c>
    </row>
    <row r="94" spans="1:3" ht="14.5" customHeight="1" x14ac:dyDescent="0.35">
      <c r="A94" s="85"/>
      <c r="B94" s="68"/>
      <c r="C94" s="68"/>
    </row>
    <row r="95" spans="1:3" ht="14.5" customHeight="1" x14ac:dyDescent="0.35">
      <c r="B95" s="68"/>
      <c r="C95" s="68"/>
    </row>
    <row r="96" spans="1:3" ht="14.5" customHeight="1" x14ac:dyDescent="0.35">
      <c r="A96" s="1" t="s">
        <v>25</v>
      </c>
      <c r="B96" s="68"/>
      <c r="C96" s="68"/>
    </row>
    <row r="97" spans="1:11" ht="14.5" customHeight="1" x14ac:dyDescent="0.35">
      <c r="A97" s="1" t="s">
        <v>1</v>
      </c>
      <c r="B97" s="68"/>
      <c r="C97" s="68"/>
    </row>
    <row r="98" spans="1:11" ht="14.5" customHeight="1" x14ac:dyDescent="0.35">
      <c r="B98" s="68"/>
      <c r="C98" s="68"/>
    </row>
    <row r="99" spans="1:11" ht="14.5" customHeight="1" x14ac:dyDescent="0.35">
      <c r="B99" s="68"/>
      <c r="C99" s="68"/>
      <c r="I99" s="116" t="s">
        <v>61</v>
      </c>
      <c r="J99" s="116"/>
      <c r="K99" s="116"/>
    </row>
    <row r="100" spans="1:11" ht="14.5" customHeight="1" x14ac:dyDescent="0.35">
      <c r="B100" s="68"/>
      <c r="C100" s="68"/>
    </row>
    <row r="101" spans="1:11" ht="14.5" customHeight="1" x14ac:dyDescent="0.35">
      <c r="B101" s="68"/>
      <c r="C101" s="68"/>
    </row>
    <row r="102" spans="1:11" ht="14.5" customHeight="1" x14ac:dyDescent="0.35">
      <c r="B102" s="68"/>
      <c r="C102" s="68"/>
    </row>
    <row r="103" spans="1:11" ht="14.5" customHeight="1" x14ac:dyDescent="0.35">
      <c r="B103" s="68"/>
      <c r="C103" s="68"/>
    </row>
    <row r="104" spans="1:11" ht="14.5" customHeight="1" x14ac:dyDescent="0.35">
      <c r="B104" s="68"/>
      <c r="C104" s="68"/>
    </row>
    <row r="105" spans="1:11" ht="14.5" customHeight="1" x14ac:dyDescent="0.35">
      <c r="B105" s="68"/>
      <c r="C105" s="68"/>
    </row>
    <row r="106" spans="1:11" ht="14.5" customHeight="1" x14ac:dyDescent="0.35">
      <c r="B106" s="68"/>
      <c r="C106" s="68"/>
    </row>
    <row r="107" spans="1:11" ht="14.5" customHeight="1" x14ac:dyDescent="0.35">
      <c r="B107" s="68"/>
      <c r="C107" s="68"/>
    </row>
    <row r="108" spans="1:11" ht="14.5" customHeight="1" x14ac:dyDescent="0.35">
      <c r="B108" s="68"/>
      <c r="C108" s="68"/>
    </row>
    <row r="109" spans="1:11" ht="14.5" customHeight="1" x14ac:dyDescent="0.35">
      <c r="B109" s="68"/>
      <c r="C109" s="68"/>
    </row>
    <row r="110" spans="1:11" ht="14.5" customHeight="1" x14ac:dyDescent="0.35">
      <c r="B110" s="68"/>
      <c r="C110" s="68"/>
    </row>
    <row r="111" spans="1:11" ht="14.5" customHeight="1" x14ac:dyDescent="0.35">
      <c r="B111" s="68"/>
      <c r="C111" s="68"/>
    </row>
    <row r="112" spans="1:11" ht="14.5" customHeight="1" x14ac:dyDescent="0.35">
      <c r="B112" s="68"/>
      <c r="C112" s="68"/>
    </row>
    <row r="113" spans="2:5" ht="14.5" customHeight="1" x14ac:dyDescent="0.35">
      <c r="B113" s="68"/>
      <c r="C113" s="68"/>
    </row>
    <row r="114" spans="2:5" ht="14.5" customHeight="1" x14ac:dyDescent="0.35">
      <c r="B114" s="68"/>
      <c r="C114" s="68"/>
    </row>
    <row r="115" spans="2:5" ht="14.5" customHeight="1" x14ac:dyDescent="0.35">
      <c r="B115" s="68"/>
      <c r="C115" s="68"/>
    </row>
    <row r="116" spans="2:5" ht="14.5" customHeight="1" x14ac:dyDescent="0.35">
      <c r="B116" s="68"/>
      <c r="C116" s="68"/>
    </row>
    <row r="117" spans="2:5" ht="14.5" customHeight="1" x14ac:dyDescent="0.35">
      <c r="B117" s="68"/>
      <c r="C117" s="68"/>
    </row>
    <row r="118" spans="2:5" ht="14.5" customHeight="1" x14ac:dyDescent="0.35">
      <c r="B118" s="68"/>
      <c r="C118" s="68"/>
    </row>
    <row r="119" spans="2:5" ht="14.5" customHeight="1" x14ac:dyDescent="0.35">
      <c r="B119" s="68"/>
      <c r="C119" s="68"/>
    </row>
    <row r="120" spans="2:5" ht="14.5" customHeight="1" x14ac:dyDescent="0.35"/>
    <row r="121" spans="2:5" ht="14.5" customHeight="1" x14ac:dyDescent="0.35"/>
    <row r="122" spans="2:5" ht="14.5" customHeight="1" x14ac:dyDescent="0.35"/>
    <row r="123" spans="2:5" ht="14.5" customHeight="1" x14ac:dyDescent="0.35"/>
    <row r="124" spans="2:5" ht="14.5" customHeight="1" x14ac:dyDescent="0.35"/>
    <row r="125" spans="2:5" ht="14.5" customHeight="1" x14ac:dyDescent="0.35"/>
    <row r="126" spans="2:5" ht="14.5" customHeight="1" x14ac:dyDescent="0.35">
      <c r="D126" s="1"/>
      <c r="E126" s="1"/>
    </row>
    <row r="127" spans="2:5" ht="14.5" customHeight="1" x14ac:dyDescent="0.35"/>
    <row r="128" spans="2:5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spans="2:3" ht="14.5" customHeight="1" x14ac:dyDescent="0.35"/>
    <row r="146" spans="2:3" ht="14.5" customHeight="1" x14ac:dyDescent="0.35"/>
    <row r="147" spans="2:3" ht="14.5" customHeight="1" x14ac:dyDescent="0.35"/>
    <row r="148" spans="2:3" ht="14.5" customHeight="1" x14ac:dyDescent="0.35"/>
    <row r="149" spans="2:3" ht="14.5" customHeight="1" x14ac:dyDescent="0.35"/>
    <row r="150" spans="2:3" ht="14.5" customHeight="1" x14ac:dyDescent="0.35"/>
    <row r="151" spans="2:3" ht="14.5" customHeight="1" x14ac:dyDescent="0.35">
      <c r="B151" s="1"/>
      <c r="C151" s="1"/>
    </row>
    <row r="152" spans="2:3" ht="14.5" customHeight="1" x14ac:dyDescent="0.35"/>
    <row r="153" spans="2:3" ht="14.5" customHeight="1" x14ac:dyDescent="0.35"/>
    <row r="154" spans="2:3" ht="14.5" customHeight="1" x14ac:dyDescent="0.35"/>
    <row r="155" spans="2:3" ht="14.5" customHeight="1" x14ac:dyDescent="0.35"/>
    <row r="156" spans="2:3" ht="14.5" customHeight="1" x14ac:dyDescent="0.35"/>
    <row r="157" spans="2:3" ht="14.5" customHeight="1" x14ac:dyDescent="0.35"/>
    <row r="158" spans="2:3" ht="14.5" customHeight="1" x14ac:dyDescent="0.35"/>
    <row r="159" spans="2:3" ht="14.5" customHeight="1" x14ac:dyDescent="0.35"/>
    <row r="160" spans="2:3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</sheetData>
  <mergeCells count="41">
    <mergeCell ref="A30:A31"/>
    <mergeCell ref="G30:G31"/>
    <mergeCell ref="I34:K34"/>
    <mergeCell ref="I66:K66"/>
    <mergeCell ref="I67:K67"/>
    <mergeCell ref="I99:K99"/>
    <mergeCell ref="A24:A25"/>
    <mergeCell ref="G24:G25"/>
    <mergeCell ref="A26:A27"/>
    <mergeCell ref="G26:G27"/>
    <mergeCell ref="A28:A29"/>
    <mergeCell ref="G28:G29"/>
    <mergeCell ref="A18:A19"/>
    <mergeCell ref="G18:G19"/>
    <mergeCell ref="A20:A21"/>
    <mergeCell ref="G20:G21"/>
    <mergeCell ref="A22:A23"/>
    <mergeCell ref="G22:G23"/>
    <mergeCell ref="A12:A13"/>
    <mergeCell ref="G12:G13"/>
    <mergeCell ref="A14:A15"/>
    <mergeCell ref="G14:G15"/>
    <mergeCell ref="A16:A17"/>
    <mergeCell ref="G16:G17"/>
    <mergeCell ref="K4:K5"/>
    <mergeCell ref="A6:A7"/>
    <mergeCell ref="G6:G7"/>
    <mergeCell ref="A8:A9"/>
    <mergeCell ref="G8:G9"/>
    <mergeCell ref="A10:A11"/>
    <mergeCell ref="G10:G11"/>
    <mergeCell ref="I1:K1"/>
    <mergeCell ref="A3:B5"/>
    <mergeCell ref="C3:E3"/>
    <mergeCell ref="G3:H5"/>
    <mergeCell ref="I3:K3"/>
    <mergeCell ref="C4:C5"/>
    <mergeCell ref="D4:D5"/>
    <mergeCell ref="E4:E5"/>
    <mergeCell ref="I4:I5"/>
    <mergeCell ref="J4:J5"/>
  </mergeCells>
  <hyperlinks>
    <hyperlink ref="I34:K34" location="Inhalt_Gewerbe!A1" display="zurück zur Übersicht"/>
    <hyperlink ref="I1:K1" location="Inhalt_Gewerbe!A1" display="zurück zur Übersicht"/>
    <hyperlink ref="I66:K66" location="Inhalt_Gewerbe!A1" display="zurück zur Übersicht"/>
    <hyperlink ref="I67:K67" location="Inhalt_Gewerbe!A1" display="zurück zur Übersicht"/>
    <hyperlink ref="I99:K99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</oddHeader>
    <oddFooter>&amp;L&amp;8*im Sinne von Diversität&amp;C&amp;"Arial,Standard"&amp;8&amp;P von &amp;N&amp;R&amp;"Arial,Standard"&amp;8http://interkulturelle.wetterau.de/projekte/monitor-vielfalt-in-der-wetterau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86"/>
  <sheetViews>
    <sheetView showGridLines="0" view="pageLayout" zoomScale="60" zoomScaleNormal="100" zoomScalePageLayoutView="60" workbookViewId="0">
      <selection activeCell="J33" sqref="J33"/>
    </sheetView>
  </sheetViews>
  <sheetFormatPr baseColWidth="10" defaultColWidth="10.81640625" defaultRowHeight="14.5" x14ac:dyDescent="0.35"/>
  <cols>
    <col min="1" max="1" width="16" customWidth="1"/>
    <col min="2" max="2" width="12.54296875" customWidth="1"/>
    <col min="3" max="5" width="11.453125" customWidth="1"/>
    <col min="6" max="6" width="4.81640625" customWidth="1"/>
    <col min="7" max="7" width="16" customWidth="1"/>
    <col min="8" max="8" width="12.54296875" customWidth="1"/>
    <col min="9" max="53" width="11.453125" customWidth="1"/>
  </cols>
  <sheetData>
    <row r="1" spans="1:21" x14ac:dyDescent="0.35">
      <c r="A1" s="21" t="s">
        <v>57</v>
      </c>
      <c r="B1" s="1"/>
      <c r="C1" s="1"/>
      <c r="D1" s="1"/>
      <c r="E1" s="1"/>
      <c r="I1" s="116" t="s">
        <v>61</v>
      </c>
      <c r="J1" s="116"/>
      <c r="K1" s="116"/>
      <c r="N1" s="25"/>
      <c r="O1" s="25"/>
      <c r="P1" s="25"/>
      <c r="Q1" s="25"/>
      <c r="R1" s="25"/>
      <c r="S1" s="25"/>
    </row>
    <row r="2" spans="1:21" x14ac:dyDescent="0.35">
      <c r="A2" s="1" t="s">
        <v>72</v>
      </c>
      <c r="B2" s="1"/>
      <c r="C2" s="37"/>
      <c r="D2" s="37"/>
      <c r="E2" s="1"/>
      <c r="N2" s="25"/>
      <c r="O2" s="25"/>
      <c r="P2" s="25"/>
      <c r="Q2" s="25"/>
      <c r="R2" s="25"/>
      <c r="S2" s="25"/>
      <c r="T2" s="25"/>
      <c r="U2" s="25"/>
    </row>
    <row r="3" spans="1:21" x14ac:dyDescent="0.35">
      <c r="A3" s="99" t="s">
        <v>12</v>
      </c>
      <c r="B3" s="100"/>
      <c r="C3" s="105" t="s">
        <v>13</v>
      </c>
      <c r="D3" s="106"/>
      <c r="E3" s="107"/>
      <c r="G3" s="99" t="s">
        <v>12</v>
      </c>
      <c r="H3" s="100"/>
      <c r="I3" s="105" t="s">
        <v>13</v>
      </c>
      <c r="J3" s="106"/>
      <c r="K3" s="107"/>
      <c r="N3" s="25"/>
      <c r="O3" s="25"/>
      <c r="P3" s="25"/>
      <c r="Q3" s="25"/>
      <c r="R3" s="25"/>
      <c r="S3" s="25"/>
      <c r="T3" s="25"/>
      <c r="U3" s="25"/>
    </row>
    <row r="4" spans="1:21" x14ac:dyDescent="0.35">
      <c r="A4" s="101"/>
      <c r="B4" s="102"/>
      <c r="C4" s="108" t="s">
        <v>0</v>
      </c>
      <c r="D4" s="108" t="s">
        <v>14</v>
      </c>
      <c r="E4" s="108" t="s">
        <v>10</v>
      </c>
      <c r="G4" s="101"/>
      <c r="H4" s="102"/>
      <c r="I4" s="108" t="s">
        <v>0</v>
      </c>
      <c r="J4" s="108" t="s">
        <v>14</v>
      </c>
      <c r="K4" s="108" t="s">
        <v>10</v>
      </c>
      <c r="N4" s="25"/>
      <c r="O4" s="25"/>
      <c r="P4" s="25"/>
      <c r="Q4" s="25"/>
      <c r="R4" s="25"/>
      <c r="S4" s="25"/>
      <c r="T4" s="25"/>
      <c r="U4" s="25"/>
    </row>
    <row r="5" spans="1:21" x14ac:dyDescent="0.35">
      <c r="A5" s="103"/>
      <c r="B5" s="104"/>
      <c r="C5" s="109"/>
      <c r="D5" s="109"/>
      <c r="E5" s="109"/>
      <c r="G5" s="103"/>
      <c r="H5" s="104"/>
      <c r="I5" s="109"/>
      <c r="J5" s="109"/>
      <c r="K5" s="109"/>
      <c r="N5" s="25"/>
      <c r="O5" s="25"/>
      <c r="P5" s="25"/>
      <c r="Q5" s="25"/>
      <c r="R5" s="25"/>
      <c r="S5" s="25"/>
      <c r="T5" s="25"/>
      <c r="U5" s="25"/>
    </row>
    <row r="6" spans="1:21" ht="14.15" customHeight="1" x14ac:dyDescent="0.35">
      <c r="A6" s="119" t="s">
        <v>29</v>
      </c>
      <c r="B6" s="40" t="s">
        <v>21</v>
      </c>
      <c r="C6" s="41">
        <v>89</v>
      </c>
      <c r="D6" s="41">
        <f>E6-C6</f>
        <v>51</v>
      </c>
      <c r="E6" s="41">
        <v>140</v>
      </c>
      <c r="G6" s="121" t="s">
        <v>42</v>
      </c>
      <c r="H6" s="42" t="s">
        <v>21</v>
      </c>
      <c r="I6" s="41">
        <v>32</v>
      </c>
      <c r="J6" s="41">
        <f t="shared" ref="J6:J31" si="0">K6-I6</f>
        <v>22</v>
      </c>
      <c r="K6" s="41">
        <v>54</v>
      </c>
      <c r="N6" s="25"/>
      <c r="O6" s="25"/>
      <c r="P6" s="25"/>
      <c r="Q6" s="25"/>
      <c r="R6" s="25"/>
      <c r="S6" s="25"/>
      <c r="T6" s="25"/>
      <c r="U6" s="25"/>
    </row>
    <row r="7" spans="1:21" ht="14.15" customHeight="1" x14ac:dyDescent="0.35">
      <c r="A7" s="120"/>
      <c r="B7" s="40" t="s">
        <v>22</v>
      </c>
      <c r="C7" s="41">
        <v>90</v>
      </c>
      <c r="D7" s="41">
        <f t="shared" ref="D7:D31" si="1">E7-C7</f>
        <v>44</v>
      </c>
      <c r="E7" s="41">
        <v>134</v>
      </c>
      <c r="G7" s="122"/>
      <c r="H7" s="42" t="s">
        <v>22</v>
      </c>
      <c r="I7" s="41">
        <v>33</v>
      </c>
      <c r="J7" s="41">
        <f t="shared" si="0"/>
        <v>23</v>
      </c>
      <c r="K7" s="41">
        <v>56</v>
      </c>
      <c r="N7" s="25"/>
      <c r="O7" s="25"/>
      <c r="P7" s="25"/>
      <c r="Q7" s="25"/>
      <c r="R7" s="25"/>
      <c r="S7" s="25"/>
      <c r="T7" s="25"/>
      <c r="U7" s="25"/>
    </row>
    <row r="8" spans="1:21" ht="14.15" customHeight="1" x14ac:dyDescent="0.35">
      <c r="A8" s="119" t="s">
        <v>30</v>
      </c>
      <c r="B8" s="40" t="s">
        <v>21</v>
      </c>
      <c r="C8" s="41">
        <v>170</v>
      </c>
      <c r="D8" s="41">
        <f t="shared" si="1"/>
        <v>162</v>
      </c>
      <c r="E8" s="41">
        <v>332</v>
      </c>
      <c r="G8" s="121" t="s">
        <v>43</v>
      </c>
      <c r="H8" s="42" t="s">
        <v>21</v>
      </c>
      <c r="I8" s="41">
        <v>33</v>
      </c>
      <c r="J8" s="41">
        <f t="shared" si="0"/>
        <v>5</v>
      </c>
      <c r="K8" s="41">
        <v>38</v>
      </c>
      <c r="N8" s="25"/>
      <c r="O8" s="25"/>
      <c r="P8" s="25"/>
      <c r="Q8" s="25"/>
      <c r="R8" s="25"/>
      <c r="S8" s="25"/>
      <c r="T8" s="25"/>
      <c r="U8" s="25"/>
    </row>
    <row r="9" spans="1:21" ht="14.15" customHeight="1" x14ac:dyDescent="0.35">
      <c r="A9" s="120"/>
      <c r="B9" s="40" t="s">
        <v>22</v>
      </c>
      <c r="C9" s="41">
        <v>176</v>
      </c>
      <c r="D9" s="41">
        <f t="shared" si="1"/>
        <v>158</v>
      </c>
      <c r="E9" s="41">
        <v>334</v>
      </c>
      <c r="G9" s="122"/>
      <c r="H9" s="42" t="s">
        <v>22</v>
      </c>
      <c r="I9" s="41">
        <v>27</v>
      </c>
      <c r="J9" s="41">
        <f t="shared" si="0"/>
        <v>11</v>
      </c>
      <c r="K9" s="41">
        <v>38</v>
      </c>
      <c r="N9" s="25"/>
      <c r="O9" s="25"/>
      <c r="P9" s="25"/>
      <c r="Q9" s="25"/>
      <c r="R9" s="25"/>
      <c r="S9" s="25"/>
      <c r="T9" s="25"/>
      <c r="U9" s="25"/>
    </row>
    <row r="10" spans="1:21" ht="14.15" customHeight="1" x14ac:dyDescent="0.35">
      <c r="A10" s="119" t="s">
        <v>31</v>
      </c>
      <c r="B10" s="40" t="s">
        <v>21</v>
      </c>
      <c r="C10" s="41">
        <v>176</v>
      </c>
      <c r="D10" s="41">
        <f t="shared" si="1"/>
        <v>212</v>
      </c>
      <c r="E10" s="41">
        <v>388</v>
      </c>
      <c r="G10" s="121" t="s">
        <v>44</v>
      </c>
      <c r="H10" s="42" t="s">
        <v>21</v>
      </c>
      <c r="I10" s="41">
        <v>103</v>
      </c>
      <c r="J10" s="41">
        <f t="shared" si="0"/>
        <v>64</v>
      </c>
      <c r="K10" s="41">
        <v>167</v>
      </c>
      <c r="N10" s="25"/>
      <c r="O10" s="25"/>
      <c r="P10" s="25"/>
      <c r="Q10" s="25"/>
      <c r="R10" s="25"/>
      <c r="S10" s="25"/>
      <c r="T10" s="25"/>
      <c r="U10" s="25"/>
    </row>
    <row r="11" spans="1:21" ht="14.15" customHeight="1" x14ac:dyDescent="0.35">
      <c r="A11" s="120"/>
      <c r="B11" s="42" t="s">
        <v>22</v>
      </c>
      <c r="C11" s="41">
        <v>223</v>
      </c>
      <c r="D11" s="41">
        <f t="shared" si="1"/>
        <v>179</v>
      </c>
      <c r="E11" s="41">
        <v>402</v>
      </c>
      <c r="G11" s="122"/>
      <c r="H11" s="42" t="s">
        <v>22</v>
      </c>
      <c r="I11" s="41">
        <v>153</v>
      </c>
      <c r="J11" s="41">
        <f t="shared" si="0"/>
        <v>56</v>
      </c>
      <c r="K11" s="41">
        <v>209</v>
      </c>
      <c r="N11" s="25"/>
      <c r="O11" s="25"/>
      <c r="P11" s="25"/>
      <c r="Q11" s="25"/>
      <c r="R11" s="25"/>
      <c r="S11" s="25"/>
      <c r="T11" s="25"/>
      <c r="U11" s="25"/>
    </row>
    <row r="12" spans="1:21" ht="14.15" customHeight="1" x14ac:dyDescent="0.35">
      <c r="A12" s="119" t="s">
        <v>32</v>
      </c>
      <c r="B12" s="42" t="s">
        <v>21</v>
      </c>
      <c r="C12" s="41">
        <v>122</v>
      </c>
      <c r="D12" s="41">
        <f t="shared" si="1"/>
        <v>76</v>
      </c>
      <c r="E12" s="41">
        <v>198</v>
      </c>
      <c r="G12" s="121" t="s">
        <v>45</v>
      </c>
      <c r="H12" s="42" t="s">
        <v>21</v>
      </c>
      <c r="I12" s="41">
        <v>68</v>
      </c>
      <c r="J12" s="41">
        <f t="shared" si="0"/>
        <v>30</v>
      </c>
      <c r="K12" s="41">
        <v>98</v>
      </c>
      <c r="N12" s="25"/>
      <c r="O12" s="25"/>
      <c r="P12" s="25"/>
      <c r="Q12" s="25"/>
      <c r="R12" s="25"/>
      <c r="S12" s="25"/>
      <c r="T12" s="25"/>
      <c r="U12" s="25"/>
    </row>
    <row r="13" spans="1:21" ht="14.15" customHeight="1" x14ac:dyDescent="0.35">
      <c r="A13" s="120"/>
      <c r="B13" s="42" t="s">
        <v>22</v>
      </c>
      <c r="C13" s="41">
        <v>123</v>
      </c>
      <c r="D13" s="41">
        <f t="shared" si="1"/>
        <v>58</v>
      </c>
      <c r="E13" s="41">
        <v>181</v>
      </c>
      <c r="G13" s="122"/>
      <c r="H13" s="42" t="s">
        <v>22</v>
      </c>
      <c r="I13" s="41">
        <v>51</v>
      </c>
      <c r="J13" s="41">
        <f t="shared" si="0"/>
        <v>28</v>
      </c>
      <c r="K13" s="41">
        <v>79</v>
      </c>
      <c r="N13" s="25"/>
      <c r="O13" s="25"/>
      <c r="P13" s="25"/>
      <c r="Q13" s="25"/>
      <c r="R13" s="25"/>
      <c r="S13" s="25"/>
      <c r="T13" s="25"/>
      <c r="U13" s="25"/>
    </row>
    <row r="14" spans="1:21" ht="14.15" customHeight="1" x14ac:dyDescent="0.35">
      <c r="A14" s="121" t="s">
        <v>33</v>
      </c>
      <c r="B14" s="42" t="s">
        <v>21</v>
      </c>
      <c r="C14" s="41">
        <v>149</v>
      </c>
      <c r="D14" s="41">
        <f t="shared" si="1"/>
        <v>98</v>
      </c>
      <c r="E14" s="41">
        <v>247</v>
      </c>
      <c r="G14" s="121" t="s">
        <v>46</v>
      </c>
      <c r="H14" s="42" t="s">
        <v>21</v>
      </c>
      <c r="I14" s="41">
        <v>37</v>
      </c>
      <c r="J14" s="41">
        <f t="shared" si="0"/>
        <v>26</v>
      </c>
      <c r="K14" s="41">
        <v>63</v>
      </c>
      <c r="N14" s="25"/>
      <c r="O14" s="25"/>
      <c r="P14" s="25"/>
      <c r="Q14" s="25"/>
      <c r="R14" s="25"/>
      <c r="S14" s="25"/>
      <c r="T14" s="25"/>
      <c r="U14" s="25"/>
    </row>
    <row r="15" spans="1:21" ht="14.15" customHeight="1" x14ac:dyDescent="0.35">
      <c r="A15" s="122"/>
      <c r="B15" s="42" t="s">
        <v>22</v>
      </c>
      <c r="C15" s="41">
        <v>136</v>
      </c>
      <c r="D15" s="41">
        <f t="shared" si="1"/>
        <v>86</v>
      </c>
      <c r="E15" s="41">
        <v>222</v>
      </c>
      <c r="G15" s="122"/>
      <c r="H15" s="42" t="s">
        <v>22</v>
      </c>
      <c r="I15" s="41">
        <v>42</v>
      </c>
      <c r="J15" s="41">
        <f t="shared" si="0"/>
        <v>16</v>
      </c>
      <c r="K15" s="41">
        <v>58</v>
      </c>
      <c r="N15" s="25"/>
      <c r="O15" s="25"/>
      <c r="P15" s="25"/>
      <c r="Q15" s="25"/>
      <c r="R15" s="25"/>
      <c r="S15" s="25"/>
      <c r="T15" s="25"/>
      <c r="U15" s="25"/>
    </row>
    <row r="16" spans="1:21" ht="14.15" customHeight="1" x14ac:dyDescent="0.35">
      <c r="A16" s="121" t="s">
        <v>34</v>
      </c>
      <c r="B16" s="42" t="s">
        <v>21</v>
      </c>
      <c r="C16" s="41">
        <v>24</v>
      </c>
      <c r="D16" s="41">
        <f t="shared" si="1"/>
        <v>18</v>
      </c>
      <c r="E16" s="41">
        <v>42</v>
      </c>
      <c r="G16" s="121" t="s">
        <v>47</v>
      </c>
      <c r="H16" s="42" t="s">
        <v>21</v>
      </c>
      <c r="I16" s="41">
        <v>63</v>
      </c>
      <c r="J16" s="41">
        <f t="shared" si="0"/>
        <v>14</v>
      </c>
      <c r="K16" s="41">
        <v>77</v>
      </c>
      <c r="N16" s="25"/>
      <c r="O16" s="25"/>
      <c r="P16" s="25"/>
      <c r="Q16" s="25"/>
      <c r="R16" s="25"/>
      <c r="S16" s="25"/>
      <c r="T16" s="25"/>
      <c r="U16" s="25"/>
    </row>
    <row r="17" spans="1:13" ht="14.15" customHeight="1" x14ac:dyDescent="0.35">
      <c r="A17" s="122"/>
      <c r="B17" s="42" t="s">
        <v>22</v>
      </c>
      <c r="C17" s="41">
        <v>36</v>
      </c>
      <c r="D17" s="41">
        <f t="shared" si="1"/>
        <v>19</v>
      </c>
      <c r="E17" s="41">
        <v>55</v>
      </c>
      <c r="G17" s="122"/>
      <c r="H17" s="42" t="s">
        <v>22</v>
      </c>
      <c r="I17" s="41">
        <v>51</v>
      </c>
      <c r="J17" s="41">
        <f t="shared" si="0"/>
        <v>22</v>
      </c>
      <c r="K17" s="41">
        <v>73</v>
      </c>
    </row>
    <row r="18" spans="1:13" ht="14.15" customHeight="1" x14ac:dyDescent="0.35">
      <c r="A18" s="121" t="s">
        <v>35</v>
      </c>
      <c r="B18" s="42" t="s">
        <v>21</v>
      </c>
      <c r="C18" s="41">
        <v>68</v>
      </c>
      <c r="D18" s="41">
        <f t="shared" si="1"/>
        <v>27</v>
      </c>
      <c r="E18" s="41">
        <v>95</v>
      </c>
      <c r="G18" s="121" t="s">
        <v>48</v>
      </c>
      <c r="H18" s="42" t="s">
        <v>21</v>
      </c>
      <c r="I18" s="41">
        <v>29</v>
      </c>
      <c r="J18" s="41">
        <f t="shared" si="0"/>
        <v>13</v>
      </c>
      <c r="K18" s="41">
        <v>42</v>
      </c>
    </row>
    <row r="19" spans="1:13" ht="14.15" customHeight="1" x14ac:dyDescent="0.35">
      <c r="A19" s="122"/>
      <c r="B19" s="42" t="s">
        <v>22</v>
      </c>
      <c r="C19" s="41">
        <v>58</v>
      </c>
      <c r="D19" s="41">
        <f t="shared" si="1"/>
        <v>25</v>
      </c>
      <c r="E19" s="41">
        <v>83</v>
      </c>
      <c r="G19" s="122"/>
      <c r="H19" s="42" t="s">
        <v>22</v>
      </c>
      <c r="I19" s="41">
        <v>28</v>
      </c>
      <c r="J19" s="41">
        <f t="shared" si="0"/>
        <v>4</v>
      </c>
      <c r="K19" s="41">
        <v>32</v>
      </c>
    </row>
    <row r="20" spans="1:13" ht="14.15" customHeight="1" x14ac:dyDescent="0.35">
      <c r="A20" s="121" t="s">
        <v>36</v>
      </c>
      <c r="B20" s="42" t="s">
        <v>21</v>
      </c>
      <c r="C20" s="41">
        <v>166</v>
      </c>
      <c r="D20" s="41">
        <f t="shared" si="1"/>
        <v>140</v>
      </c>
      <c r="E20" s="41">
        <v>306</v>
      </c>
      <c r="G20" s="121" t="s">
        <v>49</v>
      </c>
      <c r="H20" s="42" t="s">
        <v>21</v>
      </c>
      <c r="I20" s="41">
        <v>47</v>
      </c>
      <c r="J20" s="41">
        <f t="shared" si="0"/>
        <v>17</v>
      </c>
      <c r="K20" s="41">
        <v>64</v>
      </c>
    </row>
    <row r="21" spans="1:13" ht="14.15" customHeight="1" x14ac:dyDescent="0.35">
      <c r="A21" s="122"/>
      <c r="B21" s="42" t="s">
        <v>22</v>
      </c>
      <c r="C21" s="41">
        <v>193</v>
      </c>
      <c r="D21" s="41">
        <f t="shared" si="1"/>
        <v>118</v>
      </c>
      <c r="E21" s="41">
        <v>311</v>
      </c>
      <c r="G21" s="122"/>
      <c r="H21" s="42" t="s">
        <v>22</v>
      </c>
      <c r="I21" s="41">
        <v>45</v>
      </c>
      <c r="J21" s="41">
        <f t="shared" si="0"/>
        <v>21</v>
      </c>
      <c r="K21" s="41">
        <v>66</v>
      </c>
    </row>
    <row r="22" spans="1:13" ht="14.15" customHeight="1" x14ac:dyDescent="0.35">
      <c r="A22" s="121" t="s">
        <v>37</v>
      </c>
      <c r="B22" s="42" t="s">
        <v>21</v>
      </c>
      <c r="C22" s="41">
        <v>38</v>
      </c>
      <c r="D22" s="41">
        <f t="shared" si="1"/>
        <v>128</v>
      </c>
      <c r="E22" s="41">
        <v>166</v>
      </c>
      <c r="G22" s="121" t="s">
        <v>50</v>
      </c>
      <c r="H22" s="42" t="s">
        <v>21</v>
      </c>
      <c r="I22" s="41">
        <v>24</v>
      </c>
      <c r="J22" s="41">
        <f t="shared" si="0"/>
        <v>8</v>
      </c>
      <c r="K22" s="41">
        <v>32</v>
      </c>
    </row>
    <row r="23" spans="1:13" ht="14.15" customHeight="1" x14ac:dyDescent="0.35">
      <c r="A23" s="122"/>
      <c r="B23" s="42" t="s">
        <v>22</v>
      </c>
      <c r="C23" s="41">
        <v>42</v>
      </c>
      <c r="D23" s="41">
        <f t="shared" si="1"/>
        <v>151</v>
      </c>
      <c r="E23" s="41">
        <v>193</v>
      </c>
      <c r="G23" s="122"/>
      <c r="H23" s="42" t="s">
        <v>22</v>
      </c>
      <c r="I23" s="41">
        <v>28</v>
      </c>
      <c r="J23" s="41">
        <f t="shared" si="0"/>
        <v>9</v>
      </c>
      <c r="K23" s="41">
        <v>37</v>
      </c>
    </row>
    <row r="24" spans="1:13" ht="14.15" customHeight="1" x14ac:dyDescent="0.35">
      <c r="A24" s="121" t="s">
        <v>38</v>
      </c>
      <c r="B24" s="42" t="s">
        <v>21</v>
      </c>
      <c r="C24" s="41">
        <v>14</v>
      </c>
      <c r="D24" s="41">
        <f t="shared" si="1"/>
        <v>11</v>
      </c>
      <c r="E24" s="41">
        <v>25</v>
      </c>
      <c r="F24" s="86"/>
      <c r="G24" s="121" t="s">
        <v>51</v>
      </c>
      <c r="H24" s="42" t="s">
        <v>21</v>
      </c>
      <c r="I24" s="41">
        <v>75</v>
      </c>
      <c r="J24" s="41">
        <f t="shared" si="0"/>
        <v>46</v>
      </c>
      <c r="K24" s="41">
        <v>121</v>
      </c>
    </row>
    <row r="25" spans="1:13" ht="14.15" customHeight="1" x14ac:dyDescent="0.35">
      <c r="A25" s="122"/>
      <c r="B25" s="42" t="s">
        <v>22</v>
      </c>
      <c r="C25" s="41">
        <v>20</v>
      </c>
      <c r="D25" s="41">
        <f t="shared" si="1"/>
        <v>7</v>
      </c>
      <c r="E25" s="41">
        <v>27</v>
      </c>
      <c r="G25" s="122"/>
      <c r="H25" s="42" t="s">
        <v>22</v>
      </c>
      <c r="I25" s="41">
        <v>87</v>
      </c>
      <c r="J25" s="41">
        <f t="shared" si="0"/>
        <v>71</v>
      </c>
      <c r="K25" s="41">
        <v>158</v>
      </c>
    </row>
    <row r="26" spans="1:13" ht="14.15" customHeight="1" x14ac:dyDescent="0.35">
      <c r="A26" s="121" t="s">
        <v>39</v>
      </c>
      <c r="B26" s="42" t="s">
        <v>21</v>
      </c>
      <c r="C26" s="41">
        <v>17</v>
      </c>
      <c r="D26" s="41">
        <f t="shared" si="1"/>
        <v>5</v>
      </c>
      <c r="E26" s="41">
        <v>22</v>
      </c>
      <c r="G26" s="121" t="s">
        <v>52</v>
      </c>
      <c r="H26" s="42" t="s">
        <v>21</v>
      </c>
      <c r="I26" s="41">
        <v>55</v>
      </c>
      <c r="J26" s="41">
        <f t="shared" si="0"/>
        <v>27</v>
      </c>
      <c r="K26" s="41">
        <v>82</v>
      </c>
    </row>
    <row r="27" spans="1:13" ht="14.15" customHeight="1" x14ac:dyDescent="0.35">
      <c r="A27" s="122"/>
      <c r="B27" s="42" t="s">
        <v>22</v>
      </c>
      <c r="C27" s="41">
        <v>18</v>
      </c>
      <c r="D27" s="41">
        <f t="shared" si="1"/>
        <v>3</v>
      </c>
      <c r="E27" s="41">
        <v>21</v>
      </c>
      <c r="G27" s="122"/>
      <c r="H27" s="42" t="s">
        <v>22</v>
      </c>
      <c r="I27" s="41">
        <v>59</v>
      </c>
      <c r="J27" s="41">
        <f t="shared" si="0"/>
        <v>26</v>
      </c>
      <c r="K27" s="41">
        <v>85</v>
      </c>
    </row>
    <row r="28" spans="1:13" ht="14.15" customHeight="1" x14ac:dyDescent="0.35">
      <c r="A28" s="121" t="s">
        <v>40</v>
      </c>
      <c r="B28" s="42" t="s">
        <v>21</v>
      </c>
      <c r="C28" s="41">
        <v>128</v>
      </c>
      <c r="D28" s="41">
        <f t="shared" si="1"/>
        <v>103</v>
      </c>
      <c r="E28" s="41">
        <v>231</v>
      </c>
      <c r="G28" s="121" t="s">
        <v>53</v>
      </c>
      <c r="H28" s="42" t="s">
        <v>21</v>
      </c>
      <c r="I28" s="41">
        <v>36</v>
      </c>
      <c r="J28" s="41">
        <f t="shared" si="0"/>
        <v>15</v>
      </c>
      <c r="K28" s="41">
        <v>51</v>
      </c>
      <c r="L28" s="69"/>
      <c r="M28" s="69"/>
    </row>
    <row r="29" spans="1:13" ht="14.15" customHeight="1" x14ac:dyDescent="0.35">
      <c r="A29" s="122"/>
      <c r="B29" s="42" t="s">
        <v>22</v>
      </c>
      <c r="C29" s="41">
        <v>134</v>
      </c>
      <c r="D29" s="41">
        <f t="shared" si="1"/>
        <v>93</v>
      </c>
      <c r="E29" s="41">
        <v>227</v>
      </c>
      <c r="G29" s="122"/>
      <c r="H29" s="42" t="s">
        <v>22</v>
      </c>
      <c r="I29" s="41">
        <v>26</v>
      </c>
      <c r="J29" s="41">
        <f t="shared" si="0"/>
        <v>13</v>
      </c>
      <c r="K29" s="41">
        <v>39</v>
      </c>
      <c r="L29" s="69"/>
      <c r="M29" s="69"/>
    </row>
    <row r="30" spans="1:13" ht="14.15" customHeight="1" x14ac:dyDescent="0.35">
      <c r="A30" s="121" t="s">
        <v>41</v>
      </c>
      <c r="B30" s="42" t="s">
        <v>21</v>
      </c>
      <c r="C30" s="41">
        <v>14</v>
      </c>
      <c r="D30" s="41">
        <f t="shared" si="1"/>
        <v>1</v>
      </c>
      <c r="E30" s="41">
        <v>15</v>
      </c>
      <c r="G30" s="121" t="s">
        <v>54</v>
      </c>
      <c r="H30" s="42" t="s">
        <v>21</v>
      </c>
      <c r="I30" s="41">
        <v>1777</v>
      </c>
      <c r="J30" s="41">
        <f t="shared" si="0"/>
        <v>1207</v>
      </c>
      <c r="K30" s="41">
        <v>2984</v>
      </c>
      <c r="L30" s="69"/>
      <c r="M30" s="69"/>
    </row>
    <row r="31" spans="1:13" ht="14.15" customHeight="1" x14ac:dyDescent="0.35">
      <c r="A31" s="122"/>
      <c r="B31" s="42" t="s">
        <v>22</v>
      </c>
      <c r="C31" s="41">
        <v>12</v>
      </c>
      <c r="D31" s="41">
        <f t="shared" si="1"/>
        <v>6</v>
      </c>
      <c r="E31" s="41">
        <v>18</v>
      </c>
      <c r="G31" s="122"/>
      <c r="H31" s="42" t="s">
        <v>22</v>
      </c>
      <c r="I31" s="41">
        <v>1891</v>
      </c>
      <c r="J31" s="41">
        <f t="shared" si="0"/>
        <v>1116</v>
      </c>
      <c r="K31" s="41">
        <v>3007</v>
      </c>
    </row>
    <row r="32" spans="1:13" x14ac:dyDescent="0.35">
      <c r="A32" s="1" t="s">
        <v>25</v>
      </c>
      <c r="L32" s="69"/>
      <c r="M32" s="69"/>
    </row>
    <row r="33" spans="1:30" x14ac:dyDescent="0.35">
      <c r="A33" s="1" t="s">
        <v>1</v>
      </c>
      <c r="L33" s="69"/>
      <c r="M33" s="69"/>
    </row>
    <row r="34" spans="1:30" ht="14.5" customHeight="1" x14ac:dyDescent="0.35">
      <c r="A34" s="2"/>
      <c r="I34" s="116" t="s">
        <v>61</v>
      </c>
      <c r="J34" s="116"/>
      <c r="K34" s="116"/>
      <c r="W34" s="25"/>
      <c r="X34" s="25"/>
      <c r="Y34" s="25"/>
      <c r="Z34" s="25"/>
      <c r="AA34" s="25"/>
      <c r="AB34" s="25"/>
      <c r="AC34" s="25"/>
      <c r="AD34" s="25"/>
    </row>
    <row r="35" spans="1:30" ht="14.5" customHeight="1" x14ac:dyDescent="0.35">
      <c r="A35" s="82" t="s">
        <v>26</v>
      </c>
      <c r="B35" s="82" t="s">
        <v>27</v>
      </c>
      <c r="C35" s="82" t="s">
        <v>28</v>
      </c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ht="14.5" customHeight="1" x14ac:dyDescent="0.35">
      <c r="A36" s="82" t="s">
        <v>29</v>
      </c>
      <c r="B36" s="84">
        <f>C6</f>
        <v>89</v>
      </c>
      <c r="C36" s="84">
        <f>C7</f>
        <v>90</v>
      </c>
      <c r="D36" s="25"/>
      <c r="E36" s="25"/>
      <c r="F36" s="25"/>
      <c r="G36" s="25"/>
      <c r="H36" s="25"/>
      <c r="I36" s="25"/>
      <c r="J36" s="25"/>
      <c r="K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ht="14.5" customHeight="1" x14ac:dyDescent="0.35">
      <c r="A37" s="82" t="s">
        <v>30</v>
      </c>
      <c r="B37" s="84">
        <f>C8</f>
        <v>170</v>
      </c>
      <c r="C37" s="84">
        <f>C9</f>
        <v>176</v>
      </c>
      <c r="D37" s="25"/>
      <c r="E37" s="25"/>
      <c r="F37" s="25"/>
      <c r="G37" s="25"/>
      <c r="H37" s="25"/>
      <c r="I37" s="25"/>
      <c r="J37" s="25"/>
      <c r="K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15" customFormat="1" ht="14.5" customHeight="1" x14ac:dyDescent="0.35">
      <c r="A38" s="82" t="s">
        <v>31</v>
      </c>
      <c r="B38" s="84">
        <f>C10</f>
        <v>176</v>
      </c>
      <c r="C38" s="84">
        <f>C11</f>
        <v>223</v>
      </c>
      <c r="D38" s="25"/>
      <c r="E38" s="25"/>
      <c r="F38" s="25"/>
      <c r="G38" s="25"/>
      <c r="H38" s="25"/>
      <c r="I38" s="25"/>
      <c r="J38" s="25"/>
      <c r="K38" s="25"/>
      <c r="L38"/>
      <c r="M38"/>
      <c r="N38"/>
      <c r="O38"/>
      <c r="P38"/>
      <c r="Q38"/>
      <c r="R38"/>
      <c r="S38"/>
      <c r="T38"/>
      <c r="U38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15" customFormat="1" ht="14.5" customHeight="1" x14ac:dyDescent="0.35">
      <c r="A39" s="82" t="s">
        <v>32</v>
      </c>
      <c r="B39" s="84">
        <f>C12</f>
        <v>122</v>
      </c>
      <c r="C39" s="84">
        <f>C13</f>
        <v>123</v>
      </c>
      <c r="D39" s="25"/>
      <c r="E39" s="25"/>
      <c r="F39" s="25"/>
      <c r="G39" s="25"/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15" customFormat="1" ht="14.5" customHeight="1" x14ac:dyDescent="0.35">
      <c r="A40" s="85" t="s">
        <v>33</v>
      </c>
      <c r="B40" s="84">
        <f>C14</f>
        <v>149</v>
      </c>
      <c r="C40" s="84">
        <f>C15</f>
        <v>136</v>
      </c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/>
      <c r="S40"/>
      <c r="T40"/>
      <c r="U40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15" customFormat="1" ht="14.5" customHeight="1" x14ac:dyDescent="0.35">
      <c r="A41" s="85" t="s">
        <v>34</v>
      </c>
      <c r="B41" s="84">
        <f>C16</f>
        <v>24</v>
      </c>
      <c r="C41" s="84">
        <f>C17</f>
        <v>36</v>
      </c>
      <c r="D41" s="25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/>
      <c r="S41"/>
      <c r="T41"/>
      <c r="U41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15" customFormat="1" ht="14.5" customHeight="1" x14ac:dyDescent="0.35">
      <c r="A42" s="85" t="s">
        <v>35</v>
      </c>
      <c r="B42" s="84">
        <f>C18</f>
        <v>68</v>
      </c>
      <c r="C42" s="84">
        <f>C19</f>
        <v>58</v>
      </c>
      <c r="D42" s="25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/>
      <c r="S42"/>
      <c r="T42"/>
      <c r="U42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15" customFormat="1" ht="14.5" customHeight="1" x14ac:dyDescent="0.35">
      <c r="A43" s="85" t="s">
        <v>36</v>
      </c>
      <c r="B43" s="84">
        <f>C20</f>
        <v>166</v>
      </c>
      <c r="C43" s="84">
        <f>C21</f>
        <v>193</v>
      </c>
      <c r="D43" s="25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/>
      <c r="S43"/>
      <c r="T43"/>
      <c r="U43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15" customFormat="1" ht="14.5" customHeight="1" x14ac:dyDescent="0.35">
      <c r="A44" s="85" t="s">
        <v>37</v>
      </c>
      <c r="B44" s="84">
        <f>C22</f>
        <v>38</v>
      </c>
      <c r="C44" s="84">
        <f>C23</f>
        <v>42</v>
      </c>
      <c r="D44" s="25"/>
      <c r="E44" s="25"/>
      <c r="F44" s="25"/>
      <c r="G44" s="25"/>
      <c r="H44" s="25"/>
      <c r="I44" s="25"/>
      <c r="J44" s="25"/>
      <c r="K44" s="25"/>
      <c r="L44"/>
      <c r="M44"/>
      <c r="N44"/>
      <c r="O44"/>
      <c r="P44"/>
      <c r="Q44"/>
      <c r="R44"/>
      <c r="S44"/>
      <c r="T44"/>
      <c r="U44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15" customFormat="1" ht="14.5" customHeight="1" x14ac:dyDescent="0.35">
      <c r="A45" s="85" t="s">
        <v>38</v>
      </c>
      <c r="B45" s="84">
        <f>C24</f>
        <v>14</v>
      </c>
      <c r="C45" s="84">
        <f>C25</f>
        <v>20</v>
      </c>
      <c r="D45" s="25"/>
      <c r="E45" s="25"/>
      <c r="F45" s="25"/>
      <c r="G45" s="25"/>
      <c r="H45" s="25"/>
      <c r="I45" s="25"/>
      <c r="J45" s="25"/>
      <c r="K45" s="25"/>
      <c r="L45"/>
      <c r="M45"/>
      <c r="N45"/>
      <c r="O45"/>
      <c r="P45"/>
      <c r="Q45"/>
      <c r="R45"/>
      <c r="S45"/>
      <c r="T45"/>
      <c r="U4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15" customFormat="1" ht="14.5" customHeight="1" x14ac:dyDescent="0.35">
      <c r="A46" s="85" t="s">
        <v>39</v>
      </c>
      <c r="B46" s="84">
        <f>C26</f>
        <v>17</v>
      </c>
      <c r="C46" s="84">
        <f>C27</f>
        <v>18</v>
      </c>
      <c r="D46" s="25"/>
      <c r="E46" s="25"/>
      <c r="F46" s="25"/>
      <c r="G46" s="25"/>
      <c r="H46" s="25"/>
      <c r="I46" s="25"/>
      <c r="J46" s="25"/>
      <c r="K46" s="25"/>
      <c r="L46"/>
      <c r="M46"/>
      <c r="N46"/>
      <c r="O46"/>
      <c r="P46"/>
      <c r="Q46"/>
      <c r="R46"/>
      <c r="S46"/>
      <c r="T46"/>
      <c r="U46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15" customFormat="1" ht="14.5" customHeight="1" x14ac:dyDescent="0.35">
      <c r="A47" s="85" t="s">
        <v>40</v>
      </c>
      <c r="B47" s="84">
        <f>C28</f>
        <v>128</v>
      </c>
      <c r="C47" s="84">
        <f>C29</f>
        <v>134</v>
      </c>
      <c r="D47" s="25"/>
      <c r="E47" s="25"/>
      <c r="F47" s="25"/>
      <c r="G47" s="25"/>
      <c r="H47" s="25"/>
      <c r="I47" s="25"/>
      <c r="J47" s="25"/>
      <c r="K47" s="25"/>
      <c r="L47"/>
      <c r="M47"/>
      <c r="N47"/>
      <c r="O47"/>
      <c r="P47"/>
      <c r="Q47"/>
      <c r="R47"/>
      <c r="S47"/>
      <c r="T47"/>
      <c r="U47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15" customFormat="1" ht="14.5" customHeight="1" x14ac:dyDescent="0.35">
      <c r="A48" s="85" t="s">
        <v>41</v>
      </c>
      <c r="B48" s="84">
        <f>C30</f>
        <v>14</v>
      </c>
      <c r="C48" s="84">
        <f>C31</f>
        <v>12</v>
      </c>
      <c r="D48" s="25"/>
      <c r="E48" s="25"/>
      <c r="F48" s="25"/>
      <c r="G48" s="25"/>
      <c r="H48" s="25"/>
      <c r="I48" s="25"/>
      <c r="J48" s="25"/>
      <c r="K48" s="25"/>
      <c r="L48"/>
      <c r="M48"/>
      <c r="N48"/>
      <c r="O48"/>
      <c r="P48"/>
      <c r="Q48"/>
      <c r="R48"/>
      <c r="S48"/>
      <c r="T48"/>
      <c r="U48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15" customFormat="1" ht="14.5" customHeight="1" x14ac:dyDescent="0.35">
      <c r="A49" s="85" t="s">
        <v>42</v>
      </c>
      <c r="B49" s="84">
        <f>I6</f>
        <v>32</v>
      </c>
      <c r="C49" s="84">
        <f>I7</f>
        <v>33</v>
      </c>
      <c r="D49" s="25"/>
      <c r="E49" s="25"/>
      <c r="F49" s="25"/>
      <c r="G49" s="25"/>
      <c r="H49" s="25"/>
      <c r="I49" s="25"/>
      <c r="J49" s="25"/>
      <c r="K49" s="25"/>
      <c r="L49"/>
      <c r="M49"/>
      <c r="N49"/>
      <c r="O49"/>
      <c r="P49"/>
      <c r="Q49"/>
      <c r="R49"/>
      <c r="S49"/>
      <c r="T49"/>
      <c r="U49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15" customFormat="1" ht="14.5" customHeight="1" x14ac:dyDescent="0.35">
      <c r="A50" s="85" t="s">
        <v>43</v>
      </c>
      <c r="B50" s="84">
        <f>I8</f>
        <v>33</v>
      </c>
      <c r="C50" s="84">
        <f>I9</f>
        <v>27</v>
      </c>
      <c r="D50" s="25"/>
      <c r="E50" s="25"/>
      <c r="F50" s="25"/>
      <c r="G50" s="25"/>
      <c r="H50" s="25"/>
      <c r="I50" s="25"/>
      <c r="J50" s="25"/>
      <c r="K50" s="25"/>
      <c r="L50"/>
      <c r="M50"/>
      <c r="N50"/>
      <c r="O50"/>
      <c r="P50"/>
      <c r="Q50"/>
      <c r="R50"/>
      <c r="S50"/>
      <c r="T50"/>
      <c r="U50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ht="14.5" customHeight="1" x14ac:dyDescent="0.35">
      <c r="A51" s="85" t="s">
        <v>44</v>
      </c>
      <c r="B51" s="84">
        <f>I10</f>
        <v>103</v>
      </c>
      <c r="C51" s="84">
        <f>I11</f>
        <v>153</v>
      </c>
      <c r="D51" s="25"/>
      <c r="E51" s="25"/>
      <c r="F51" s="25"/>
      <c r="G51" s="25"/>
      <c r="H51" s="25"/>
      <c r="I51" s="25"/>
      <c r="J51" s="25"/>
      <c r="K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ht="14.5" customHeight="1" x14ac:dyDescent="0.35">
      <c r="A52" s="85" t="s">
        <v>45</v>
      </c>
      <c r="B52" s="84">
        <f>I12</f>
        <v>68</v>
      </c>
      <c r="C52" s="84">
        <f>I13</f>
        <v>51</v>
      </c>
    </row>
    <row r="53" spans="1:30" ht="14.5" customHeight="1" x14ac:dyDescent="0.35">
      <c r="A53" s="85" t="s">
        <v>46</v>
      </c>
      <c r="B53" s="84">
        <f>I14</f>
        <v>37</v>
      </c>
      <c r="C53" s="84">
        <f>I15</f>
        <v>42</v>
      </c>
    </row>
    <row r="54" spans="1:30" ht="14.5" customHeight="1" x14ac:dyDescent="0.35">
      <c r="A54" s="85" t="s">
        <v>47</v>
      </c>
      <c r="B54" s="84">
        <f>I16</f>
        <v>63</v>
      </c>
      <c r="C54" s="84">
        <f>I17</f>
        <v>51</v>
      </c>
    </row>
    <row r="55" spans="1:30" ht="14.5" customHeight="1" x14ac:dyDescent="0.35">
      <c r="A55" s="85" t="s">
        <v>48</v>
      </c>
      <c r="B55" s="84">
        <f>I18</f>
        <v>29</v>
      </c>
      <c r="C55" s="84">
        <f>I19</f>
        <v>28</v>
      </c>
    </row>
    <row r="56" spans="1:30" ht="14.5" customHeight="1" x14ac:dyDescent="0.35">
      <c r="A56" s="85" t="s">
        <v>49</v>
      </c>
      <c r="B56" s="84">
        <f>I20</f>
        <v>47</v>
      </c>
      <c r="C56" s="84">
        <f>I21</f>
        <v>45</v>
      </c>
    </row>
    <row r="57" spans="1:30" ht="14.5" customHeight="1" x14ac:dyDescent="0.35">
      <c r="A57" s="85" t="s">
        <v>50</v>
      </c>
      <c r="B57" s="84">
        <f>I22</f>
        <v>24</v>
      </c>
      <c r="C57" s="84">
        <f>I23</f>
        <v>28</v>
      </c>
    </row>
    <row r="58" spans="1:30" ht="14.5" customHeight="1" x14ac:dyDescent="0.35">
      <c r="A58" s="85" t="s">
        <v>51</v>
      </c>
      <c r="B58" s="84">
        <f>I24</f>
        <v>75</v>
      </c>
      <c r="C58" s="84">
        <f>I25</f>
        <v>87</v>
      </c>
    </row>
    <row r="59" spans="1:30" ht="14.5" customHeight="1" x14ac:dyDescent="0.35">
      <c r="A59" s="85" t="s">
        <v>52</v>
      </c>
      <c r="B59" s="84">
        <f>I26</f>
        <v>55</v>
      </c>
      <c r="C59" s="84">
        <f>I27</f>
        <v>59</v>
      </c>
    </row>
    <row r="60" spans="1:30" ht="14.5" customHeight="1" x14ac:dyDescent="0.35">
      <c r="A60" s="85" t="s">
        <v>53</v>
      </c>
      <c r="B60" s="84">
        <f>I28</f>
        <v>36</v>
      </c>
      <c r="C60" s="84">
        <f>I29</f>
        <v>26</v>
      </c>
    </row>
    <row r="61" spans="1:30" ht="14.5" customHeight="1" x14ac:dyDescent="0.35">
      <c r="A61" s="85"/>
      <c r="B61" s="68"/>
      <c r="C61" s="68"/>
    </row>
    <row r="62" spans="1:30" ht="14.5" customHeight="1" x14ac:dyDescent="0.35">
      <c r="A62" s="53"/>
      <c r="B62" s="69"/>
      <c r="C62" s="69"/>
    </row>
    <row r="63" spans="1:30" ht="14.5" customHeight="1" x14ac:dyDescent="0.35">
      <c r="A63" s="53"/>
      <c r="B63" s="69"/>
      <c r="C63" s="69"/>
    </row>
    <row r="64" spans="1:30" ht="14.5" customHeight="1" x14ac:dyDescent="0.35">
      <c r="A64" s="1" t="s">
        <v>25</v>
      </c>
      <c r="B64" s="69"/>
      <c r="C64" s="69"/>
    </row>
    <row r="65" spans="1:11" ht="14.5" customHeight="1" x14ac:dyDescent="0.35">
      <c r="A65" s="1" t="s">
        <v>1</v>
      </c>
      <c r="B65" s="69"/>
      <c r="C65" s="69"/>
    </row>
    <row r="66" spans="1:11" ht="14.5" customHeight="1" x14ac:dyDescent="0.35">
      <c r="I66" s="116" t="s">
        <v>61</v>
      </c>
      <c r="J66" s="116"/>
      <c r="K66" s="116"/>
    </row>
    <row r="67" spans="1:11" ht="14.5" customHeight="1" x14ac:dyDescent="0.35">
      <c r="I67" s="116" t="s">
        <v>61</v>
      </c>
      <c r="J67" s="116"/>
      <c r="K67" s="116"/>
    </row>
    <row r="68" spans="1:11" ht="14.5" customHeight="1" x14ac:dyDescent="0.35">
      <c r="A68" s="82" t="s">
        <v>55</v>
      </c>
      <c r="B68" s="82" t="s">
        <v>27</v>
      </c>
      <c r="C68" s="82" t="s">
        <v>28</v>
      </c>
    </row>
    <row r="69" spans="1:11" ht="14.5" customHeight="1" x14ac:dyDescent="0.35">
      <c r="A69" s="82" t="s">
        <v>29</v>
      </c>
      <c r="B69" s="84">
        <f>D6</f>
        <v>51</v>
      </c>
      <c r="C69" s="84">
        <f>D7</f>
        <v>44</v>
      </c>
    </row>
    <row r="70" spans="1:11" ht="14.5" customHeight="1" x14ac:dyDescent="0.35">
      <c r="A70" s="82" t="s">
        <v>30</v>
      </c>
      <c r="B70" s="84">
        <f>D8</f>
        <v>162</v>
      </c>
      <c r="C70" s="84">
        <f>D9</f>
        <v>158</v>
      </c>
    </row>
    <row r="71" spans="1:11" ht="14.5" customHeight="1" x14ac:dyDescent="0.35">
      <c r="A71" s="82" t="s">
        <v>31</v>
      </c>
      <c r="B71" s="84">
        <f>D10</f>
        <v>212</v>
      </c>
      <c r="C71" s="84">
        <f>D11</f>
        <v>179</v>
      </c>
    </row>
    <row r="72" spans="1:11" ht="14.5" customHeight="1" x14ac:dyDescent="0.35">
      <c r="A72" s="82" t="s">
        <v>32</v>
      </c>
      <c r="B72" s="84">
        <f>D12</f>
        <v>76</v>
      </c>
      <c r="C72" s="84">
        <f>D13</f>
        <v>58</v>
      </c>
    </row>
    <row r="73" spans="1:11" ht="14.5" customHeight="1" x14ac:dyDescent="0.35">
      <c r="A73" s="85" t="s">
        <v>33</v>
      </c>
      <c r="B73" s="84">
        <f>D14</f>
        <v>98</v>
      </c>
      <c r="C73" s="84">
        <f>D15</f>
        <v>86</v>
      </c>
    </row>
    <row r="74" spans="1:11" ht="14.5" customHeight="1" x14ac:dyDescent="0.35">
      <c r="A74" s="85" t="s">
        <v>34</v>
      </c>
      <c r="B74" s="84">
        <f>D16</f>
        <v>18</v>
      </c>
      <c r="C74" s="84">
        <f>D17</f>
        <v>19</v>
      </c>
    </row>
    <row r="75" spans="1:11" ht="14.5" customHeight="1" x14ac:dyDescent="0.35">
      <c r="A75" s="85" t="s">
        <v>35</v>
      </c>
      <c r="B75" s="84">
        <f>D18</f>
        <v>27</v>
      </c>
      <c r="C75" s="84">
        <f>D19</f>
        <v>25</v>
      </c>
    </row>
    <row r="76" spans="1:11" ht="14.5" customHeight="1" x14ac:dyDescent="0.35">
      <c r="A76" s="85" t="s">
        <v>36</v>
      </c>
      <c r="B76" s="84">
        <f>D20</f>
        <v>140</v>
      </c>
      <c r="C76" s="84">
        <f>D21</f>
        <v>118</v>
      </c>
    </row>
    <row r="77" spans="1:11" ht="14.5" customHeight="1" x14ac:dyDescent="0.35">
      <c r="A77" s="85" t="s">
        <v>37</v>
      </c>
      <c r="B77" s="84">
        <f>D22</f>
        <v>128</v>
      </c>
      <c r="C77" s="84">
        <f>D23</f>
        <v>151</v>
      </c>
    </row>
    <row r="78" spans="1:11" ht="14.5" customHeight="1" x14ac:dyDescent="0.35">
      <c r="A78" s="85" t="s">
        <v>38</v>
      </c>
      <c r="B78" s="84">
        <f>D24</f>
        <v>11</v>
      </c>
      <c r="C78" s="84">
        <f>D25</f>
        <v>7</v>
      </c>
    </row>
    <row r="79" spans="1:11" ht="14.5" customHeight="1" x14ac:dyDescent="0.35">
      <c r="A79" s="85" t="s">
        <v>39</v>
      </c>
      <c r="B79" s="84">
        <f>D26</f>
        <v>5</v>
      </c>
      <c r="C79" s="84">
        <f>D27</f>
        <v>3</v>
      </c>
    </row>
    <row r="80" spans="1:11" ht="14.5" customHeight="1" x14ac:dyDescent="0.35">
      <c r="A80" s="85" t="s">
        <v>40</v>
      </c>
      <c r="B80" s="84">
        <f>D28</f>
        <v>103</v>
      </c>
      <c r="C80" s="84">
        <f>D29</f>
        <v>93</v>
      </c>
    </row>
    <row r="81" spans="1:3" ht="14.5" customHeight="1" x14ac:dyDescent="0.35">
      <c r="A81" s="85" t="s">
        <v>41</v>
      </c>
      <c r="B81" s="84">
        <f>D30</f>
        <v>1</v>
      </c>
      <c r="C81" s="84">
        <f>D31</f>
        <v>6</v>
      </c>
    </row>
    <row r="82" spans="1:3" ht="14.5" customHeight="1" x14ac:dyDescent="0.35">
      <c r="A82" s="85" t="s">
        <v>42</v>
      </c>
      <c r="B82" s="84">
        <f>J6</f>
        <v>22</v>
      </c>
      <c r="C82" s="84">
        <f>J7</f>
        <v>23</v>
      </c>
    </row>
    <row r="83" spans="1:3" ht="14.5" customHeight="1" x14ac:dyDescent="0.35">
      <c r="A83" s="85" t="s">
        <v>43</v>
      </c>
      <c r="B83" s="84">
        <f>J8</f>
        <v>5</v>
      </c>
      <c r="C83" s="84">
        <f>J9</f>
        <v>11</v>
      </c>
    </row>
    <row r="84" spans="1:3" ht="14.5" customHeight="1" x14ac:dyDescent="0.35">
      <c r="A84" s="85" t="s">
        <v>44</v>
      </c>
      <c r="B84" s="84">
        <f>J10</f>
        <v>64</v>
      </c>
      <c r="C84" s="84">
        <f>J11</f>
        <v>56</v>
      </c>
    </row>
    <row r="85" spans="1:3" ht="14.5" customHeight="1" x14ac:dyDescent="0.35">
      <c r="A85" s="85" t="s">
        <v>45</v>
      </c>
      <c r="B85" s="84">
        <f>J12</f>
        <v>30</v>
      </c>
      <c r="C85" s="84">
        <f>J13</f>
        <v>28</v>
      </c>
    </row>
    <row r="86" spans="1:3" ht="14.5" customHeight="1" x14ac:dyDescent="0.35">
      <c r="A86" s="85" t="s">
        <v>46</v>
      </c>
      <c r="B86" s="84">
        <f>J14</f>
        <v>26</v>
      </c>
      <c r="C86" s="84">
        <f>J15</f>
        <v>16</v>
      </c>
    </row>
    <row r="87" spans="1:3" ht="14.5" customHeight="1" x14ac:dyDescent="0.35">
      <c r="A87" s="85" t="s">
        <v>47</v>
      </c>
      <c r="B87" s="84">
        <f>J16</f>
        <v>14</v>
      </c>
      <c r="C87" s="84">
        <f>J17</f>
        <v>22</v>
      </c>
    </row>
    <row r="88" spans="1:3" ht="14.5" customHeight="1" x14ac:dyDescent="0.35">
      <c r="A88" s="85" t="s">
        <v>48</v>
      </c>
      <c r="B88" s="84">
        <f>J18</f>
        <v>13</v>
      </c>
      <c r="C88" s="84">
        <f>J19</f>
        <v>4</v>
      </c>
    </row>
    <row r="89" spans="1:3" ht="14.5" customHeight="1" x14ac:dyDescent="0.35">
      <c r="A89" s="85" t="s">
        <v>49</v>
      </c>
      <c r="B89" s="84">
        <f>J20</f>
        <v>17</v>
      </c>
      <c r="C89" s="84">
        <f>J21</f>
        <v>21</v>
      </c>
    </row>
    <row r="90" spans="1:3" ht="14.5" customHeight="1" x14ac:dyDescent="0.35">
      <c r="A90" s="85" t="s">
        <v>50</v>
      </c>
      <c r="B90" s="84">
        <f>J22</f>
        <v>8</v>
      </c>
      <c r="C90" s="84">
        <f>J23</f>
        <v>9</v>
      </c>
    </row>
    <row r="91" spans="1:3" ht="14.5" customHeight="1" x14ac:dyDescent="0.35">
      <c r="A91" s="85" t="s">
        <v>51</v>
      </c>
      <c r="B91" s="84">
        <f>J24</f>
        <v>46</v>
      </c>
      <c r="C91" s="84">
        <f>J25</f>
        <v>71</v>
      </c>
    </row>
    <row r="92" spans="1:3" ht="14.5" customHeight="1" x14ac:dyDescent="0.35">
      <c r="A92" s="85" t="s">
        <v>52</v>
      </c>
      <c r="B92" s="84">
        <f>J26</f>
        <v>27</v>
      </c>
      <c r="C92" s="84">
        <f>J27</f>
        <v>26</v>
      </c>
    </row>
    <row r="93" spans="1:3" ht="14.5" customHeight="1" x14ac:dyDescent="0.35">
      <c r="A93" s="85" t="s">
        <v>53</v>
      </c>
      <c r="B93" s="84">
        <f>J28</f>
        <v>15</v>
      </c>
      <c r="C93" s="84">
        <f>J29</f>
        <v>13</v>
      </c>
    </row>
    <row r="94" spans="1:3" ht="14.5" customHeight="1" x14ac:dyDescent="0.35">
      <c r="A94" s="85"/>
      <c r="B94" s="68"/>
      <c r="C94" s="68"/>
    </row>
    <row r="95" spans="1:3" ht="14.5" customHeight="1" x14ac:dyDescent="0.35">
      <c r="B95" s="68"/>
      <c r="C95" s="68"/>
    </row>
    <row r="96" spans="1:3" ht="14.5" customHeight="1" x14ac:dyDescent="0.35">
      <c r="A96" s="1" t="s">
        <v>25</v>
      </c>
      <c r="B96" s="68"/>
      <c r="C96" s="68"/>
    </row>
    <row r="97" spans="1:11" ht="14.5" customHeight="1" x14ac:dyDescent="0.35">
      <c r="A97" s="1" t="s">
        <v>1</v>
      </c>
      <c r="B97" s="68"/>
      <c r="C97" s="68"/>
    </row>
    <row r="98" spans="1:11" ht="14.5" customHeight="1" x14ac:dyDescent="0.35">
      <c r="B98" s="68"/>
      <c r="C98" s="68"/>
    </row>
    <row r="99" spans="1:11" ht="14.5" customHeight="1" x14ac:dyDescent="0.35">
      <c r="B99" s="68"/>
      <c r="C99" s="68"/>
      <c r="I99" s="116" t="s">
        <v>61</v>
      </c>
      <c r="J99" s="116"/>
      <c r="K99" s="116"/>
    </row>
    <row r="100" spans="1:11" ht="14.5" customHeight="1" x14ac:dyDescent="0.35">
      <c r="B100" s="68"/>
      <c r="C100" s="68"/>
    </row>
    <row r="101" spans="1:11" ht="14.5" customHeight="1" x14ac:dyDescent="0.35">
      <c r="B101" s="68"/>
      <c r="C101" s="68"/>
    </row>
    <row r="102" spans="1:11" ht="14.5" customHeight="1" x14ac:dyDescent="0.35">
      <c r="B102" s="68"/>
      <c r="C102" s="68"/>
    </row>
    <row r="103" spans="1:11" ht="14.5" customHeight="1" x14ac:dyDescent="0.35">
      <c r="B103" s="68"/>
      <c r="C103" s="68"/>
    </row>
    <row r="104" spans="1:11" ht="14.5" customHeight="1" x14ac:dyDescent="0.35">
      <c r="B104" s="68"/>
      <c r="C104" s="68"/>
    </row>
    <row r="105" spans="1:11" ht="14.5" customHeight="1" x14ac:dyDescent="0.35">
      <c r="B105" s="68"/>
      <c r="C105" s="68"/>
    </row>
    <row r="106" spans="1:11" ht="14.5" customHeight="1" x14ac:dyDescent="0.35">
      <c r="B106" s="68"/>
      <c r="C106" s="68"/>
    </row>
    <row r="107" spans="1:11" ht="14.5" customHeight="1" x14ac:dyDescent="0.35">
      <c r="B107" s="68"/>
      <c r="C107" s="68"/>
    </row>
    <row r="108" spans="1:11" ht="14.5" customHeight="1" x14ac:dyDescent="0.35">
      <c r="B108" s="68"/>
      <c r="C108" s="68"/>
    </row>
    <row r="109" spans="1:11" ht="14.5" customHeight="1" x14ac:dyDescent="0.35">
      <c r="B109" s="68"/>
      <c r="C109" s="68"/>
    </row>
    <row r="110" spans="1:11" ht="14.5" customHeight="1" x14ac:dyDescent="0.35">
      <c r="B110" s="68"/>
      <c r="C110" s="68"/>
    </row>
    <row r="111" spans="1:11" ht="14.5" customHeight="1" x14ac:dyDescent="0.35">
      <c r="B111" s="68"/>
      <c r="C111" s="68"/>
    </row>
    <row r="112" spans="1:11" ht="14.5" customHeight="1" x14ac:dyDescent="0.35">
      <c r="B112" s="68"/>
      <c r="C112" s="68"/>
    </row>
    <row r="113" spans="2:5" ht="14.5" customHeight="1" x14ac:dyDescent="0.35">
      <c r="B113" s="68"/>
      <c r="C113" s="68"/>
    </row>
    <row r="114" spans="2:5" ht="14.5" customHeight="1" x14ac:dyDescent="0.35">
      <c r="B114" s="68"/>
      <c r="C114" s="68"/>
    </row>
    <row r="115" spans="2:5" ht="14.5" customHeight="1" x14ac:dyDescent="0.35">
      <c r="B115" s="68"/>
      <c r="C115" s="68"/>
    </row>
    <row r="116" spans="2:5" ht="14.5" customHeight="1" x14ac:dyDescent="0.35">
      <c r="B116" s="68"/>
      <c r="C116" s="68"/>
    </row>
    <row r="117" spans="2:5" ht="14.5" customHeight="1" x14ac:dyDescent="0.35">
      <c r="B117" s="68"/>
      <c r="C117" s="68"/>
    </row>
    <row r="118" spans="2:5" ht="14.5" customHeight="1" x14ac:dyDescent="0.35">
      <c r="B118" s="68"/>
      <c r="C118" s="68"/>
    </row>
    <row r="119" spans="2:5" ht="14.5" customHeight="1" x14ac:dyDescent="0.35">
      <c r="B119" s="68"/>
      <c r="C119" s="68"/>
    </row>
    <row r="120" spans="2:5" ht="14.5" customHeight="1" x14ac:dyDescent="0.35"/>
    <row r="121" spans="2:5" ht="14.5" customHeight="1" x14ac:dyDescent="0.35"/>
    <row r="122" spans="2:5" ht="14.5" customHeight="1" x14ac:dyDescent="0.35"/>
    <row r="123" spans="2:5" ht="14.5" customHeight="1" x14ac:dyDescent="0.35"/>
    <row r="124" spans="2:5" ht="14.5" customHeight="1" x14ac:dyDescent="0.35"/>
    <row r="125" spans="2:5" ht="14.5" customHeight="1" x14ac:dyDescent="0.35"/>
    <row r="126" spans="2:5" ht="14.5" customHeight="1" x14ac:dyDescent="0.35">
      <c r="D126" s="1"/>
      <c r="E126" s="1"/>
    </row>
    <row r="127" spans="2:5" ht="14.5" customHeight="1" x14ac:dyDescent="0.35"/>
    <row r="128" spans="2:5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spans="2:3" ht="14.5" customHeight="1" x14ac:dyDescent="0.35"/>
    <row r="146" spans="2:3" ht="14.5" customHeight="1" x14ac:dyDescent="0.35"/>
    <row r="147" spans="2:3" ht="14.5" customHeight="1" x14ac:dyDescent="0.35"/>
    <row r="148" spans="2:3" ht="14.5" customHeight="1" x14ac:dyDescent="0.35"/>
    <row r="149" spans="2:3" ht="14.5" customHeight="1" x14ac:dyDescent="0.35"/>
    <row r="150" spans="2:3" ht="14.5" customHeight="1" x14ac:dyDescent="0.35"/>
    <row r="151" spans="2:3" ht="14.5" customHeight="1" x14ac:dyDescent="0.35">
      <c r="B151" s="1"/>
      <c r="C151" s="1"/>
    </row>
    <row r="152" spans="2:3" ht="14.5" customHeight="1" x14ac:dyDescent="0.35"/>
    <row r="153" spans="2:3" ht="14.5" customHeight="1" x14ac:dyDescent="0.35"/>
    <row r="154" spans="2:3" ht="14.5" customHeight="1" x14ac:dyDescent="0.35"/>
    <row r="155" spans="2:3" ht="14.5" customHeight="1" x14ac:dyDescent="0.35"/>
    <row r="156" spans="2:3" ht="14.5" customHeight="1" x14ac:dyDescent="0.35"/>
    <row r="157" spans="2:3" ht="14.5" customHeight="1" x14ac:dyDescent="0.35"/>
    <row r="158" spans="2:3" ht="14.5" customHeight="1" x14ac:dyDescent="0.35"/>
    <row r="159" spans="2:3" ht="14.5" customHeight="1" x14ac:dyDescent="0.35"/>
    <row r="160" spans="2:3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</sheetData>
  <mergeCells count="41">
    <mergeCell ref="A22:A23"/>
    <mergeCell ref="G22:G23"/>
    <mergeCell ref="I99:K99"/>
    <mergeCell ref="A24:A25"/>
    <mergeCell ref="G24:G25"/>
    <mergeCell ref="A26:A27"/>
    <mergeCell ref="G26:G27"/>
    <mergeCell ref="A28:A29"/>
    <mergeCell ref="G28:G29"/>
    <mergeCell ref="A30:A31"/>
    <mergeCell ref="G30:G31"/>
    <mergeCell ref="I34:K34"/>
    <mergeCell ref="I66:K66"/>
    <mergeCell ref="I67:K67"/>
    <mergeCell ref="A16:A17"/>
    <mergeCell ref="G16:G17"/>
    <mergeCell ref="A18:A19"/>
    <mergeCell ref="G18:G19"/>
    <mergeCell ref="A20:A21"/>
    <mergeCell ref="G20:G21"/>
    <mergeCell ref="G8:G9"/>
    <mergeCell ref="A12:A13"/>
    <mergeCell ref="G12:G13"/>
    <mergeCell ref="A14:A15"/>
    <mergeCell ref="G14:G15"/>
    <mergeCell ref="A10:A11"/>
    <mergeCell ref="G10:G11"/>
    <mergeCell ref="I1:K1"/>
    <mergeCell ref="A3:B5"/>
    <mergeCell ref="C3:E3"/>
    <mergeCell ref="G3:H5"/>
    <mergeCell ref="I3:K3"/>
    <mergeCell ref="C4:C5"/>
    <mergeCell ref="D4:D5"/>
    <mergeCell ref="E4:E5"/>
    <mergeCell ref="I4:I5"/>
    <mergeCell ref="J4:J5"/>
    <mergeCell ref="K4:K5"/>
    <mergeCell ref="A6:A7"/>
    <mergeCell ref="G6:G7"/>
    <mergeCell ref="A8:A9"/>
  </mergeCells>
  <hyperlinks>
    <hyperlink ref="I34:K34" location="Inhalt_Gewerbe!A1" display="zurück zur Übersicht"/>
    <hyperlink ref="I1:K1" location="Inhalt_Gewerbe!A1" display="zurück zur Übersicht"/>
    <hyperlink ref="I66:K66" location="Inhalt_Gewerbe!A1" display="zurück zur Übersicht"/>
    <hyperlink ref="I67:K67" location="Inhalt_Gewerbe!A1" display="zurück zur Übersicht"/>
    <hyperlink ref="I99:K99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</oddHeader>
    <oddFooter>&amp;L&amp;8*im Sinne von Diversität&amp;C&amp;"Arial,Standard"&amp;8&amp;P von &amp;N&amp;R&amp;"Arial,Standard"&amp;8http://interkulturelle.wetterau.de/projekte/monitor-vielfalt-in-der-wetterau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86"/>
  <sheetViews>
    <sheetView showGridLines="0" view="pageLayout" zoomScale="60" zoomScaleNormal="100" zoomScalePageLayoutView="60" workbookViewId="0"/>
  </sheetViews>
  <sheetFormatPr baseColWidth="10" defaultColWidth="10.81640625" defaultRowHeight="14.5" x14ac:dyDescent="0.35"/>
  <cols>
    <col min="1" max="1" width="16" customWidth="1"/>
    <col min="2" max="2" width="12.54296875" customWidth="1"/>
    <col min="3" max="5" width="11.453125" customWidth="1"/>
    <col min="6" max="6" width="4.81640625" customWidth="1"/>
    <col min="7" max="7" width="16" customWidth="1"/>
    <col min="8" max="8" width="12.54296875" customWidth="1"/>
    <col min="9" max="54" width="11.453125" customWidth="1"/>
  </cols>
  <sheetData>
    <row r="1" spans="1:22" x14ac:dyDescent="0.35">
      <c r="A1" s="21" t="s">
        <v>57</v>
      </c>
      <c r="B1" s="1"/>
      <c r="C1" s="1"/>
      <c r="D1" s="1"/>
      <c r="E1" s="1"/>
      <c r="I1" s="116" t="s">
        <v>61</v>
      </c>
      <c r="J1" s="116"/>
      <c r="K1" s="116"/>
      <c r="O1" s="25"/>
      <c r="P1" s="25"/>
      <c r="Q1" s="25"/>
      <c r="R1" s="25"/>
      <c r="S1" s="25"/>
      <c r="T1" s="25"/>
    </row>
    <row r="2" spans="1:22" x14ac:dyDescent="0.35">
      <c r="A2" s="1" t="s">
        <v>71</v>
      </c>
      <c r="B2" s="1"/>
      <c r="C2" s="37"/>
      <c r="D2" s="37"/>
      <c r="E2" s="1"/>
      <c r="O2" s="25"/>
      <c r="P2" s="25"/>
      <c r="Q2" s="25"/>
      <c r="R2" s="25"/>
      <c r="S2" s="25"/>
      <c r="T2" s="25"/>
      <c r="U2" s="25"/>
      <c r="V2" s="25"/>
    </row>
    <row r="3" spans="1:22" x14ac:dyDescent="0.35">
      <c r="A3" s="99" t="s">
        <v>12</v>
      </c>
      <c r="B3" s="100"/>
      <c r="C3" s="105" t="s">
        <v>13</v>
      </c>
      <c r="D3" s="106"/>
      <c r="E3" s="107"/>
      <c r="G3" s="99" t="s">
        <v>12</v>
      </c>
      <c r="H3" s="100"/>
      <c r="I3" s="105" t="s">
        <v>13</v>
      </c>
      <c r="J3" s="106"/>
      <c r="K3" s="107"/>
      <c r="O3" s="25"/>
      <c r="P3" s="25"/>
      <c r="Q3" s="25"/>
      <c r="R3" s="25"/>
      <c r="S3" s="25"/>
      <c r="T3" s="25"/>
      <c r="U3" s="25"/>
      <c r="V3" s="25"/>
    </row>
    <row r="4" spans="1:22" x14ac:dyDescent="0.35">
      <c r="A4" s="101"/>
      <c r="B4" s="102"/>
      <c r="C4" s="108" t="s">
        <v>0</v>
      </c>
      <c r="D4" s="108" t="s">
        <v>14</v>
      </c>
      <c r="E4" s="108" t="s">
        <v>10</v>
      </c>
      <c r="G4" s="101"/>
      <c r="H4" s="102"/>
      <c r="I4" s="108" t="s">
        <v>0</v>
      </c>
      <c r="J4" s="108" t="s">
        <v>14</v>
      </c>
      <c r="K4" s="108" t="s">
        <v>10</v>
      </c>
      <c r="O4" s="25"/>
      <c r="P4" s="25"/>
      <c r="Q4" s="25"/>
      <c r="R4" s="25"/>
      <c r="S4" s="25"/>
      <c r="T4" s="25"/>
      <c r="U4" s="25"/>
      <c r="V4" s="25"/>
    </row>
    <row r="5" spans="1:22" x14ac:dyDescent="0.35">
      <c r="A5" s="103"/>
      <c r="B5" s="104"/>
      <c r="C5" s="109"/>
      <c r="D5" s="109"/>
      <c r="E5" s="109"/>
      <c r="G5" s="103"/>
      <c r="H5" s="104"/>
      <c r="I5" s="109"/>
      <c r="J5" s="109"/>
      <c r="K5" s="109"/>
      <c r="O5" s="25"/>
      <c r="P5" s="25"/>
      <c r="Q5" s="25"/>
      <c r="R5" s="25"/>
      <c r="S5" s="25"/>
      <c r="T5" s="25"/>
      <c r="U5" s="25"/>
      <c r="V5" s="25"/>
    </row>
    <row r="6" spans="1:22" ht="14.15" customHeight="1" x14ac:dyDescent="0.35">
      <c r="A6" s="119" t="s">
        <v>29</v>
      </c>
      <c r="B6" s="40" t="s">
        <v>21</v>
      </c>
      <c r="C6" s="41">
        <v>71</v>
      </c>
      <c r="D6" s="41">
        <f>E6-C6</f>
        <v>26</v>
      </c>
      <c r="E6" s="41">
        <v>97</v>
      </c>
      <c r="G6" s="121" t="s">
        <v>42</v>
      </c>
      <c r="H6" s="42" t="s">
        <v>21</v>
      </c>
      <c r="I6" s="47">
        <v>43</v>
      </c>
      <c r="J6" s="41">
        <f t="shared" ref="J6:J31" si="0">K6-I6</f>
        <v>14</v>
      </c>
      <c r="K6" s="45">
        <v>57</v>
      </c>
      <c r="O6" s="25"/>
      <c r="P6" s="25"/>
      <c r="Q6" s="25"/>
      <c r="R6" s="25"/>
      <c r="S6" s="25"/>
      <c r="T6" s="25"/>
      <c r="U6" s="25"/>
      <c r="V6" s="25"/>
    </row>
    <row r="7" spans="1:22" ht="14.15" customHeight="1" x14ac:dyDescent="0.35">
      <c r="A7" s="120"/>
      <c r="B7" s="40" t="s">
        <v>22</v>
      </c>
      <c r="C7" s="41">
        <v>72</v>
      </c>
      <c r="D7" s="41">
        <f t="shared" ref="D7:D31" si="1">E7-C7</f>
        <v>24</v>
      </c>
      <c r="E7" s="41">
        <v>96</v>
      </c>
      <c r="G7" s="122"/>
      <c r="H7" s="42" t="s">
        <v>22</v>
      </c>
      <c r="I7" s="47">
        <v>40</v>
      </c>
      <c r="J7" s="41">
        <f t="shared" si="0"/>
        <v>12</v>
      </c>
      <c r="K7" s="45">
        <v>52</v>
      </c>
      <c r="O7" s="25"/>
      <c r="P7" s="25"/>
      <c r="Q7" s="25"/>
      <c r="R7" s="25"/>
      <c r="S7" s="25"/>
      <c r="T7" s="25"/>
      <c r="U7" s="25"/>
      <c r="V7" s="25"/>
    </row>
    <row r="8" spans="1:22" ht="14.15" customHeight="1" x14ac:dyDescent="0.35">
      <c r="A8" s="119" t="s">
        <v>30</v>
      </c>
      <c r="B8" s="40" t="s">
        <v>21</v>
      </c>
      <c r="C8" s="41">
        <v>163</v>
      </c>
      <c r="D8" s="41">
        <f t="shared" si="1"/>
        <v>82</v>
      </c>
      <c r="E8" s="41">
        <v>245</v>
      </c>
      <c r="G8" s="121" t="s">
        <v>43</v>
      </c>
      <c r="H8" s="42" t="s">
        <v>21</v>
      </c>
      <c r="I8" s="47">
        <v>35</v>
      </c>
      <c r="J8" s="41">
        <f t="shared" si="0"/>
        <v>2</v>
      </c>
      <c r="K8" s="45">
        <v>37</v>
      </c>
      <c r="O8" s="25"/>
      <c r="P8" s="25"/>
      <c r="Q8" s="25"/>
      <c r="R8" s="25"/>
      <c r="S8" s="25"/>
      <c r="T8" s="25"/>
      <c r="U8" s="25"/>
      <c r="V8" s="25"/>
    </row>
    <row r="9" spans="1:22" ht="14.15" customHeight="1" x14ac:dyDescent="0.35">
      <c r="A9" s="120"/>
      <c r="B9" s="40" t="s">
        <v>22</v>
      </c>
      <c r="C9" s="41">
        <v>185</v>
      </c>
      <c r="D9" s="41">
        <f t="shared" si="1"/>
        <v>68</v>
      </c>
      <c r="E9" s="41">
        <v>253</v>
      </c>
      <c r="G9" s="122"/>
      <c r="H9" s="42" t="s">
        <v>22</v>
      </c>
      <c r="I9" s="47">
        <v>50</v>
      </c>
      <c r="J9" s="41">
        <f t="shared" si="0"/>
        <v>4</v>
      </c>
      <c r="K9" s="45">
        <v>54</v>
      </c>
      <c r="O9" s="25"/>
      <c r="P9" s="25"/>
      <c r="Q9" s="25"/>
      <c r="R9" s="25"/>
      <c r="S9" s="25"/>
      <c r="T9" s="25"/>
      <c r="U9" s="25"/>
      <c r="V9" s="25"/>
    </row>
    <row r="10" spans="1:22" ht="14.15" customHeight="1" x14ac:dyDescent="0.35">
      <c r="A10" s="119" t="s">
        <v>31</v>
      </c>
      <c r="B10" s="40" t="s">
        <v>21</v>
      </c>
      <c r="C10" s="41">
        <v>204</v>
      </c>
      <c r="D10" s="41">
        <f t="shared" si="1"/>
        <v>121</v>
      </c>
      <c r="E10" s="41">
        <v>325</v>
      </c>
      <c r="G10" s="121" t="s">
        <v>44</v>
      </c>
      <c r="H10" s="42" t="s">
        <v>21</v>
      </c>
      <c r="I10" s="47">
        <v>131</v>
      </c>
      <c r="J10" s="41">
        <f t="shared" si="0"/>
        <v>12</v>
      </c>
      <c r="K10" s="45">
        <v>143</v>
      </c>
      <c r="O10" s="25"/>
      <c r="P10" s="25"/>
      <c r="Q10" s="25"/>
      <c r="R10" s="25"/>
      <c r="S10" s="25"/>
      <c r="T10" s="25"/>
      <c r="U10" s="25"/>
      <c r="V10" s="25"/>
    </row>
    <row r="11" spans="1:22" ht="14.15" customHeight="1" x14ac:dyDescent="0.35">
      <c r="A11" s="120"/>
      <c r="B11" s="42" t="s">
        <v>22</v>
      </c>
      <c r="C11" s="41">
        <v>200</v>
      </c>
      <c r="D11" s="41">
        <f t="shared" si="1"/>
        <v>98</v>
      </c>
      <c r="E11" s="41">
        <v>298</v>
      </c>
      <c r="G11" s="122"/>
      <c r="H11" s="42" t="s">
        <v>22</v>
      </c>
      <c r="I11" s="47">
        <v>110</v>
      </c>
      <c r="J11" s="41">
        <f t="shared" si="0"/>
        <v>17</v>
      </c>
      <c r="K11" s="45">
        <v>127</v>
      </c>
      <c r="O11" s="25"/>
      <c r="P11" s="25"/>
      <c r="Q11" s="25"/>
      <c r="R11" s="25"/>
      <c r="S11" s="25"/>
      <c r="T11" s="25"/>
      <c r="U11" s="25"/>
      <c r="V11" s="25"/>
    </row>
    <row r="12" spans="1:22" ht="14.15" customHeight="1" x14ac:dyDescent="0.35">
      <c r="A12" s="119" t="s">
        <v>32</v>
      </c>
      <c r="B12" s="42" t="s">
        <v>21</v>
      </c>
      <c r="C12" s="41">
        <v>111</v>
      </c>
      <c r="D12" s="41">
        <f t="shared" si="1"/>
        <v>44</v>
      </c>
      <c r="E12" s="43">
        <v>155</v>
      </c>
      <c r="G12" s="121" t="s">
        <v>45</v>
      </c>
      <c r="H12" s="42" t="s">
        <v>21</v>
      </c>
      <c r="I12" s="47">
        <v>62</v>
      </c>
      <c r="J12" s="41">
        <f t="shared" si="0"/>
        <v>15</v>
      </c>
      <c r="K12" s="45">
        <v>77</v>
      </c>
      <c r="O12" s="25"/>
      <c r="P12" s="25"/>
      <c r="Q12" s="25"/>
      <c r="R12" s="25"/>
      <c r="S12" s="25"/>
      <c r="T12" s="25"/>
      <c r="U12" s="25"/>
      <c r="V12" s="25"/>
    </row>
    <row r="13" spans="1:22" ht="14.15" customHeight="1" x14ac:dyDescent="0.35">
      <c r="A13" s="120"/>
      <c r="B13" s="42" t="s">
        <v>22</v>
      </c>
      <c r="C13" s="44">
        <v>108</v>
      </c>
      <c r="D13" s="41">
        <f t="shared" si="1"/>
        <v>33</v>
      </c>
      <c r="E13" s="41">
        <v>141</v>
      </c>
      <c r="G13" s="122"/>
      <c r="H13" s="42" t="s">
        <v>22</v>
      </c>
      <c r="I13" s="47">
        <v>55</v>
      </c>
      <c r="J13" s="41">
        <f t="shared" si="0"/>
        <v>12</v>
      </c>
      <c r="K13" s="45">
        <v>67</v>
      </c>
      <c r="O13" s="25"/>
      <c r="P13" s="25"/>
      <c r="Q13" s="25"/>
      <c r="R13" s="25"/>
      <c r="S13" s="25"/>
      <c r="T13" s="25"/>
      <c r="U13" s="25"/>
      <c r="V13" s="25"/>
    </row>
    <row r="14" spans="1:22" ht="14.15" customHeight="1" x14ac:dyDescent="0.35">
      <c r="A14" s="121" t="s">
        <v>33</v>
      </c>
      <c r="B14" s="42" t="s">
        <v>21</v>
      </c>
      <c r="C14" s="45">
        <v>154</v>
      </c>
      <c r="D14" s="41">
        <f t="shared" si="1"/>
        <v>70</v>
      </c>
      <c r="E14" s="46">
        <v>224</v>
      </c>
      <c r="G14" s="121" t="s">
        <v>46</v>
      </c>
      <c r="H14" s="42" t="s">
        <v>21</v>
      </c>
      <c r="I14" s="47">
        <v>40</v>
      </c>
      <c r="J14" s="41">
        <f t="shared" si="0"/>
        <v>15</v>
      </c>
      <c r="K14" s="45">
        <v>55</v>
      </c>
      <c r="O14" s="25"/>
      <c r="P14" s="25"/>
      <c r="Q14" s="25"/>
      <c r="R14" s="25"/>
      <c r="S14" s="25"/>
      <c r="T14" s="25"/>
      <c r="U14" s="25"/>
      <c r="V14" s="25"/>
    </row>
    <row r="15" spans="1:22" ht="14.15" customHeight="1" x14ac:dyDescent="0.35">
      <c r="A15" s="122"/>
      <c r="B15" s="42" t="s">
        <v>22</v>
      </c>
      <c r="C15" s="47">
        <v>160</v>
      </c>
      <c r="D15" s="41">
        <f t="shared" si="1"/>
        <v>43</v>
      </c>
      <c r="E15" s="45">
        <v>203</v>
      </c>
      <c r="G15" s="122"/>
      <c r="H15" s="42" t="s">
        <v>22</v>
      </c>
      <c r="I15" s="47">
        <v>93</v>
      </c>
      <c r="J15" s="41">
        <f t="shared" si="0"/>
        <v>21</v>
      </c>
      <c r="K15" s="45">
        <v>114</v>
      </c>
      <c r="O15" s="25"/>
      <c r="P15" s="25"/>
      <c r="Q15" s="25"/>
      <c r="R15" s="25"/>
      <c r="S15" s="25"/>
      <c r="T15" s="25"/>
      <c r="U15" s="25"/>
      <c r="V15" s="25"/>
    </row>
    <row r="16" spans="1:22" ht="14.15" customHeight="1" x14ac:dyDescent="0.35">
      <c r="A16" s="121" t="s">
        <v>34</v>
      </c>
      <c r="B16" s="42" t="s">
        <v>21</v>
      </c>
      <c r="C16" s="45">
        <v>38</v>
      </c>
      <c r="D16" s="41">
        <f t="shared" si="1"/>
        <v>9</v>
      </c>
      <c r="E16" s="46">
        <v>47</v>
      </c>
      <c r="G16" s="121" t="s">
        <v>47</v>
      </c>
      <c r="H16" s="42" t="s">
        <v>21</v>
      </c>
      <c r="I16" s="47">
        <v>49</v>
      </c>
      <c r="J16" s="41">
        <f t="shared" si="0"/>
        <v>4</v>
      </c>
      <c r="K16" s="45">
        <v>53</v>
      </c>
      <c r="O16" s="25"/>
      <c r="P16" s="25"/>
      <c r="Q16" s="25"/>
      <c r="R16" s="25"/>
      <c r="S16" s="25"/>
      <c r="T16" s="25"/>
      <c r="U16" s="25"/>
      <c r="V16" s="25"/>
    </row>
    <row r="17" spans="1:14" ht="14.15" customHeight="1" x14ac:dyDescent="0.35">
      <c r="A17" s="122"/>
      <c r="B17" s="42" t="s">
        <v>22</v>
      </c>
      <c r="C17" s="47">
        <v>48</v>
      </c>
      <c r="D17" s="41">
        <f t="shared" si="1"/>
        <v>5</v>
      </c>
      <c r="E17" s="45">
        <v>53</v>
      </c>
      <c r="G17" s="122"/>
      <c r="H17" s="42" t="s">
        <v>22</v>
      </c>
      <c r="I17" s="47">
        <v>60</v>
      </c>
      <c r="J17" s="41">
        <f t="shared" si="0"/>
        <v>6</v>
      </c>
      <c r="K17" s="45">
        <v>66</v>
      </c>
    </row>
    <row r="18" spans="1:14" ht="14.15" customHeight="1" x14ac:dyDescent="0.35">
      <c r="A18" s="121" t="s">
        <v>35</v>
      </c>
      <c r="B18" s="42" t="s">
        <v>21</v>
      </c>
      <c r="C18" s="45">
        <v>49</v>
      </c>
      <c r="D18" s="41">
        <f t="shared" si="1"/>
        <v>11</v>
      </c>
      <c r="E18" s="45">
        <v>60</v>
      </c>
      <c r="G18" s="121" t="s">
        <v>48</v>
      </c>
      <c r="H18" s="42" t="s">
        <v>21</v>
      </c>
      <c r="I18" s="47">
        <v>36</v>
      </c>
      <c r="J18" s="41">
        <f t="shared" si="0"/>
        <v>3</v>
      </c>
      <c r="K18" s="45">
        <v>39</v>
      </c>
    </row>
    <row r="19" spans="1:14" ht="14.15" customHeight="1" x14ac:dyDescent="0.35">
      <c r="A19" s="122"/>
      <c r="B19" s="42" t="s">
        <v>22</v>
      </c>
      <c r="C19" s="47">
        <v>65</v>
      </c>
      <c r="D19" s="41">
        <f t="shared" si="1"/>
        <v>8</v>
      </c>
      <c r="E19" s="45">
        <v>73</v>
      </c>
      <c r="G19" s="122"/>
      <c r="H19" s="42" t="s">
        <v>22</v>
      </c>
      <c r="I19" s="47">
        <v>28</v>
      </c>
      <c r="J19" s="41">
        <f t="shared" si="0"/>
        <v>5</v>
      </c>
      <c r="K19" s="45">
        <v>33</v>
      </c>
    </row>
    <row r="20" spans="1:14" ht="14.15" customHeight="1" x14ac:dyDescent="0.35">
      <c r="A20" s="121" t="s">
        <v>36</v>
      </c>
      <c r="B20" s="42" t="s">
        <v>21</v>
      </c>
      <c r="C20" s="45">
        <v>182</v>
      </c>
      <c r="D20" s="41">
        <f t="shared" si="1"/>
        <v>95</v>
      </c>
      <c r="E20" s="45">
        <v>277</v>
      </c>
      <c r="G20" s="121" t="s">
        <v>49</v>
      </c>
      <c r="H20" s="42" t="s">
        <v>21</v>
      </c>
      <c r="I20" s="47">
        <v>52</v>
      </c>
      <c r="J20" s="41">
        <f t="shared" si="0"/>
        <v>10</v>
      </c>
      <c r="K20" s="45">
        <v>62</v>
      </c>
    </row>
    <row r="21" spans="1:14" ht="14.15" customHeight="1" x14ac:dyDescent="0.35">
      <c r="A21" s="122"/>
      <c r="B21" s="42" t="s">
        <v>22</v>
      </c>
      <c r="C21" s="47">
        <v>174</v>
      </c>
      <c r="D21" s="41">
        <f t="shared" si="1"/>
        <v>88</v>
      </c>
      <c r="E21" s="45">
        <v>262</v>
      </c>
      <c r="G21" s="122"/>
      <c r="H21" s="42" t="s">
        <v>22</v>
      </c>
      <c r="I21" s="47">
        <v>47</v>
      </c>
      <c r="J21" s="41">
        <f t="shared" si="0"/>
        <v>8</v>
      </c>
      <c r="K21" s="45">
        <v>55</v>
      </c>
    </row>
    <row r="22" spans="1:14" ht="14.15" customHeight="1" x14ac:dyDescent="0.35">
      <c r="A22" s="121" t="s">
        <v>37</v>
      </c>
      <c r="B22" s="42" t="s">
        <v>21</v>
      </c>
      <c r="C22" s="47">
        <v>44</v>
      </c>
      <c r="D22" s="41">
        <f t="shared" si="1"/>
        <v>9</v>
      </c>
      <c r="E22" s="45">
        <v>53</v>
      </c>
      <c r="G22" s="121" t="s">
        <v>50</v>
      </c>
      <c r="H22" s="42" t="s">
        <v>21</v>
      </c>
      <c r="I22" s="47">
        <v>26</v>
      </c>
      <c r="J22" s="41">
        <f t="shared" si="0"/>
        <v>4</v>
      </c>
      <c r="K22" s="45">
        <v>30</v>
      </c>
    </row>
    <row r="23" spans="1:14" ht="14.15" customHeight="1" x14ac:dyDescent="0.35">
      <c r="A23" s="122"/>
      <c r="B23" s="42" t="s">
        <v>22</v>
      </c>
      <c r="C23" s="47">
        <v>39</v>
      </c>
      <c r="D23" s="41">
        <f t="shared" si="1"/>
        <v>33</v>
      </c>
      <c r="E23" s="45">
        <v>72</v>
      </c>
      <c r="G23" s="122"/>
      <c r="H23" s="42" t="s">
        <v>22</v>
      </c>
      <c r="I23" s="47">
        <v>19</v>
      </c>
      <c r="J23" s="41">
        <f t="shared" si="0"/>
        <v>6</v>
      </c>
      <c r="K23" s="45">
        <v>25</v>
      </c>
    </row>
    <row r="24" spans="1:14" ht="14.15" customHeight="1" x14ac:dyDescent="0.35">
      <c r="A24" s="121" t="s">
        <v>38</v>
      </c>
      <c r="B24" s="42" t="s">
        <v>21</v>
      </c>
      <c r="C24" s="47">
        <v>22</v>
      </c>
      <c r="D24" s="41">
        <f t="shared" si="1"/>
        <v>2</v>
      </c>
      <c r="E24" s="45">
        <v>24</v>
      </c>
      <c r="G24" s="121" t="s">
        <v>51</v>
      </c>
      <c r="H24" s="42" t="s">
        <v>21</v>
      </c>
      <c r="I24" s="47">
        <v>82</v>
      </c>
      <c r="J24" s="41">
        <f t="shared" si="0"/>
        <v>23</v>
      </c>
      <c r="K24" s="45">
        <v>105</v>
      </c>
    </row>
    <row r="25" spans="1:14" ht="14.15" customHeight="1" x14ac:dyDescent="0.35">
      <c r="A25" s="122"/>
      <c r="B25" s="42" t="s">
        <v>22</v>
      </c>
      <c r="C25" s="47">
        <v>19</v>
      </c>
      <c r="D25" s="41">
        <f t="shared" si="1"/>
        <v>2</v>
      </c>
      <c r="E25" s="45">
        <v>21</v>
      </c>
      <c r="G25" s="122"/>
      <c r="H25" s="42" t="s">
        <v>22</v>
      </c>
      <c r="I25" s="47">
        <v>77</v>
      </c>
      <c r="J25" s="41">
        <f t="shared" si="0"/>
        <v>34</v>
      </c>
      <c r="K25" s="45">
        <v>111</v>
      </c>
    </row>
    <row r="26" spans="1:14" ht="14.15" customHeight="1" x14ac:dyDescent="0.35">
      <c r="A26" s="121" t="s">
        <v>39</v>
      </c>
      <c r="B26" s="42" t="s">
        <v>21</v>
      </c>
      <c r="C26" s="47">
        <v>16</v>
      </c>
      <c r="D26" s="41">
        <f t="shared" si="1"/>
        <v>1</v>
      </c>
      <c r="E26" s="45">
        <v>17</v>
      </c>
      <c r="G26" s="121" t="s">
        <v>52</v>
      </c>
      <c r="H26" s="42" t="s">
        <v>21</v>
      </c>
      <c r="I26" s="47">
        <v>62</v>
      </c>
      <c r="J26" s="41">
        <f t="shared" si="0"/>
        <v>18</v>
      </c>
      <c r="K26" s="45">
        <v>80</v>
      </c>
    </row>
    <row r="27" spans="1:14" ht="14.15" customHeight="1" x14ac:dyDescent="0.35">
      <c r="A27" s="122"/>
      <c r="B27" s="42" t="s">
        <v>22</v>
      </c>
      <c r="C27" s="47">
        <v>5</v>
      </c>
      <c r="D27" s="41">
        <f t="shared" si="1"/>
        <v>1</v>
      </c>
      <c r="E27" s="45">
        <v>6</v>
      </c>
      <c r="G27" s="122"/>
      <c r="H27" s="42" t="s">
        <v>22</v>
      </c>
      <c r="I27" s="47">
        <v>55</v>
      </c>
      <c r="J27" s="41">
        <f t="shared" si="0"/>
        <v>13</v>
      </c>
      <c r="K27" s="45">
        <v>68</v>
      </c>
    </row>
    <row r="28" spans="1:14" ht="14.15" customHeight="1" x14ac:dyDescent="0.35">
      <c r="A28" s="121" t="s">
        <v>40</v>
      </c>
      <c r="B28" s="42" t="s">
        <v>21</v>
      </c>
      <c r="C28" s="47">
        <v>122</v>
      </c>
      <c r="D28" s="41">
        <f t="shared" si="1"/>
        <v>81</v>
      </c>
      <c r="E28" s="45">
        <v>203</v>
      </c>
      <c r="G28" s="121" t="s">
        <v>53</v>
      </c>
      <c r="H28" s="42" t="s">
        <v>21</v>
      </c>
      <c r="I28" s="45">
        <v>33</v>
      </c>
      <c r="J28" s="41">
        <f t="shared" si="0"/>
        <v>16</v>
      </c>
      <c r="K28" s="45">
        <v>49</v>
      </c>
      <c r="L28" s="53"/>
      <c r="M28" s="69"/>
      <c r="N28" s="69"/>
    </row>
    <row r="29" spans="1:14" ht="14.15" customHeight="1" x14ac:dyDescent="0.35">
      <c r="A29" s="122"/>
      <c r="B29" s="42" t="s">
        <v>22</v>
      </c>
      <c r="C29" s="47">
        <v>139</v>
      </c>
      <c r="D29" s="41">
        <f t="shared" si="1"/>
        <v>69</v>
      </c>
      <c r="E29" s="45">
        <v>208</v>
      </c>
      <c r="G29" s="122"/>
      <c r="H29" s="42" t="s">
        <v>22</v>
      </c>
      <c r="I29" s="47">
        <v>18</v>
      </c>
      <c r="J29" s="41">
        <f t="shared" si="0"/>
        <v>10</v>
      </c>
      <c r="K29" s="45">
        <v>28</v>
      </c>
      <c r="L29" s="53"/>
      <c r="M29" s="69"/>
      <c r="N29" s="69"/>
    </row>
    <row r="30" spans="1:14" ht="14.15" customHeight="1" x14ac:dyDescent="0.35">
      <c r="A30" s="121" t="s">
        <v>41</v>
      </c>
      <c r="B30" s="42" t="s">
        <v>21</v>
      </c>
      <c r="C30" s="47">
        <v>15</v>
      </c>
      <c r="D30" s="41">
        <f t="shared" si="1"/>
        <v>0</v>
      </c>
      <c r="E30" s="45">
        <v>15</v>
      </c>
      <c r="G30" s="121" t="s">
        <v>54</v>
      </c>
      <c r="H30" s="42" t="s">
        <v>21</v>
      </c>
      <c r="I30" s="54">
        <v>1842</v>
      </c>
      <c r="J30" s="41">
        <f t="shared" si="0"/>
        <v>687</v>
      </c>
      <c r="K30" s="54">
        <v>2529</v>
      </c>
      <c r="L30" s="53"/>
      <c r="M30" s="69"/>
      <c r="N30" s="69"/>
    </row>
    <row r="31" spans="1:14" ht="14.15" customHeight="1" x14ac:dyDescent="0.35">
      <c r="A31" s="122"/>
      <c r="B31" s="42" t="s">
        <v>22</v>
      </c>
      <c r="C31" s="47">
        <v>13</v>
      </c>
      <c r="D31" s="41">
        <f t="shared" si="1"/>
        <v>2</v>
      </c>
      <c r="E31" s="45">
        <v>15</v>
      </c>
      <c r="G31" s="122"/>
      <c r="H31" s="42" t="s">
        <v>22</v>
      </c>
      <c r="I31" s="58">
        <v>1879</v>
      </c>
      <c r="J31" s="41">
        <f t="shared" si="0"/>
        <v>622</v>
      </c>
      <c r="K31" s="54">
        <v>2501</v>
      </c>
    </row>
    <row r="32" spans="1:14" x14ac:dyDescent="0.35">
      <c r="A32" s="1" t="s">
        <v>25</v>
      </c>
      <c r="M32" s="69"/>
      <c r="N32" s="69"/>
    </row>
    <row r="33" spans="1:31" x14ac:dyDescent="0.35">
      <c r="A33" s="1" t="s">
        <v>1</v>
      </c>
      <c r="M33" s="69"/>
      <c r="N33" s="69"/>
    </row>
    <row r="34" spans="1:31" ht="14.5" customHeight="1" x14ac:dyDescent="0.35">
      <c r="A34" s="2"/>
      <c r="I34" s="116" t="s">
        <v>61</v>
      </c>
      <c r="J34" s="116"/>
      <c r="K34" s="116"/>
      <c r="L34" s="2"/>
      <c r="X34" s="25"/>
      <c r="Y34" s="25"/>
      <c r="Z34" s="25"/>
      <c r="AA34" s="25"/>
      <c r="AB34" s="25"/>
      <c r="AC34" s="25"/>
      <c r="AD34" s="25"/>
      <c r="AE34" s="25"/>
    </row>
    <row r="35" spans="1:31" ht="14.5" customHeight="1" x14ac:dyDescent="0.35">
      <c r="A35" s="82" t="s">
        <v>26</v>
      </c>
      <c r="B35" s="82" t="s">
        <v>27</v>
      </c>
      <c r="C35" s="82" t="s">
        <v>28</v>
      </c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14.5" customHeight="1" x14ac:dyDescent="0.35">
      <c r="A36" s="82" t="s">
        <v>29</v>
      </c>
      <c r="B36" s="84">
        <f>C6</f>
        <v>71</v>
      </c>
      <c r="C36" s="84">
        <f>C7</f>
        <v>72</v>
      </c>
      <c r="D36" s="25"/>
      <c r="E36" s="25"/>
      <c r="F36" s="25"/>
      <c r="G36" s="25"/>
      <c r="H36" s="25"/>
      <c r="I36" s="25"/>
      <c r="J36" s="25"/>
      <c r="K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ht="14.5" customHeight="1" x14ac:dyDescent="0.35">
      <c r="A37" s="82" t="s">
        <v>30</v>
      </c>
      <c r="B37" s="84">
        <f>C8</f>
        <v>163</v>
      </c>
      <c r="C37" s="84">
        <f>C9</f>
        <v>185</v>
      </c>
      <c r="D37" s="25"/>
      <c r="E37" s="25"/>
      <c r="F37" s="25"/>
      <c r="G37" s="25"/>
      <c r="H37" s="25"/>
      <c r="I37" s="25"/>
      <c r="J37" s="25"/>
      <c r="K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5" customFormat="1" ht="14.5" customHeight="1" x14ac:dyDescent="0.35">
      <c r="A38" s="82" t="s">
        <v>31</v>
      </c>
      <c r="B38" s="84">
        <f>C10</f>
        <v>204</v>
      </c>
      <c r="C38" s="84">
        <f>C11</f>
        <v>200</v>
      </c>
      <c r="D38" s="25"/>
      <c r="E38" s="25"/>
      <c r="F38" s="25"/>
      <c r="G38" s="25"/>
      <c r="H38" s="25"/>
      <c r="I38" s="25"/>
      <c r="J38" s="25"/>
      <c r="K38" s="25"/>
      <c r="L38"/>
      <c r="M38"/>
      <c r="N38"/>
      <c r="O38"/>
      <c r="P38"/>
      <c r="Q38"/>
      <c r="R38"/>
      <c r="S38"/>
      <c r="T38"/>
      <c r="U38"/>
      <c r="V38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5" customFormat="1" ht="14.5" customHeight="1" x14ac:dyDescent="0.35">
      <c r="A39" s="82" t="s">
        <v>32</v>
      </c>
      <c r="B39" s="84">
        <f>C12</f>
        <v>111</v>
      </c>
      <c r="C39" s="84">
        <f>C13</f>
        <v>108</v>
      </c>
      <c r="D39" s="25"/>
      <c r="E39" s="25"/>
      <c r="F39" s="25"/>
      <c r="G39" s="25"/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5" customFormat="1" ht="14.5" customHeight="1" x14ac:dyDescent="0.35">
      <c r="A40" s="85" t="s">
        <v>33</v>
      </c>
      <c r="B40" s="84">
        <f>C14</f>
        <v>154</v>
      </c>
      <c r="C40" s="84">
        <f>C15</f>
        <v>160</v>
      </c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/>
      <c r="S40"/>
      <c r="T40"/>
      <c r="U40"/>
      <c r="V40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5" customFormat="1" ht="14.5" customHeight="1" x14ac:dyDescent="0.35">
      <c r="A41" s="85" t="s">
        <v>34</v>
      </c>
      <c r="B41" s="84">
        <f>C16</f>
        <v>38</v>
      </c>
      <c r="C41" s="84">
        <f>C17</f>
        <v>48</v>
      </c>
      <c r="D41" s="25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/>
      <c r="S41"/>
      <c r="T41"/>
      <c r="U41"/>
      <c r="V41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15" customFormat="1" ht="14.5" customHeight="1" x14ac:dyDescent="0.35">
      <c r="A42" s="85" t="s">
        <v>35</v>
      </c>
      <c r="B42" s="84">
        <f>C18</f>
        <v>49</v>
      </c>
      <c r="C42" s="84">
        <f>C19</f>
        <v>65</v>
      </c>
      <c r="D42" s="25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/>
      <c r="S42"/>
      <c r="T42"/>
      <c r="U42"/>
      <c r="V42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5" customFormat="1" ht="14.5" customHeight="1" x14ac:dyDescent="0.35">
      <c r="A43" s="85" t="s">
        <v>36</v>
      </c>
      <c r="B43" s="84">
        <f>C20</f>
        <v>182</v>
      </c>
      <c r="C43" s="84">
        <f>C21</f>
        <v>174</v>
      </c>
      <c r="D43" s="25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/>
      <c r="S43"/>
      <c r="T43"/>
      <c r="U43"/>
      <c r="V43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15" customFormat="1" ht="14.5" customHeight="1" x14ac:dyDescent="0.35">
      <c r="A44" s="85" t="s">
        <v>37</v>
      </c>
      <c r="B44" s="84">
        <f>C22</f>
        <v>44</v>
      </c>
      <c r="C44" s="84">
        <f>C23</f>
        <v>39</v>
      </c>
      <c r="D44" s="25"/>
      <c r="E44" s="25"/>
      <c r="F44" s="25"/>
      <c r="G44" s="25"/>
      <c r="H44" s="25"/>
      <c r="I44" s="25"/>
      <c r="J44" s="25"/>
      <c r="K44" s="25"/>
      <c r="L44"/>
      <c r="M44"/>
      <c r="N44"/>
      <c r="O44"/>
      <c r="P44"/>
      <c r="Q44"/>
      <c r="R44"/>
      <c r="S44"/>
      <c r="T44"/>
      <c r="U44"/>
      <c r="V44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15" customFormat="1" ht="14.5" customHeight="1" x14ac:dyDescent="0.35">
      <c r="A45" s="85" t="s">
        <v>38</v>
      </c>
      <c r="B45" s="84">
        <f>C24</f>
        <v>22</v>
      </c>
      <c r="C45" s="84">
        <f>C25</f>
        <v>19</v>
      </c>
      <c r="D45" s="25"/>
      <c r="E45" s="25"/>
      <c r="F45" s="25"/>
      <c r="G45" s="25"/>
      <c r="H45" s="25"/>
      <c r="I45" s="25"/>
      <c r="J45" s="25"/>
      <c r="K45" s="25"/>
      <c r="L45"/>
      <c r="M45"/>
      <c r="N45"/>
      <c r="O45"/>
      <c r="P45"/>
      <c r="Q45"/>
      <c r="R45"/>
      <c r="S45"/>
      <c r="T45"/>
      <c r="U45"/>
      <c r="V4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5" customFormat="1" ht="14.5" customHeight="1" x14ac:dyDescent="0.35">
      <c r="A46" s="85" t="s">
        <v>39</v>
      </c>
      <c r="B46" s="84">
        <f>C26</f>
        <v>16</v>
      </c>
      <c r="C46" s="84">
        <f>C27</f>
        <v>5</v>
      </c>
      <c r="D46" s="25"/>
      <c r="E46" s="25"/>
      <c r="F46" s="25"/>
      <c r="G46" s="25"/>
      <c r="H46" s="25"/>
      <c r="I46" s="25"/>
      <c r="J46" s="25"/>
      <c r="K46" s="25"/>
      <c r="L46"/>
      <c r="M46"/>
      <c r="N46"/>
      <c r="O46"/>
      <c r="P46"/>
      <c r="Q46"/>
      <c r="R46"/>
      <c r="S46"/>
      <c r="T46"/>
      <c r="U46"/>
      <c r="V46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15" customFormat="1" ht="14.5" customHeight="1" x14ac:dyDescent="0.35">
      <c r="A47" s="85" t="s">
        <v>40</v>
      </c>
      <c r="B47" s="84">
        <f>C28</f>
        <v>122</v>
      </c>
      <c r="C47" s="84">
        <f>C29</f>
        <v>139</v>
      </c>
      <c r="D47" s="25"/>
      <c r="E47" s="25"/>
      <c r="F47" s="25"/>
      <c r="G47" s="25"/>
      <c r="H47" s="25"/>
      <c r="I47" s="25"/>
      <c r="J47" s="25"/>
      <c r="K47" s="25"/>
      <c r="L47"/>
      <c r="M47"/>
      <c r="N47"/>
      <c r="O47"/>
      <c r="P47"/>
      <c r="Q47"/>
      <c r="R47"/>
      <c r="S47"/>
      <c r="T47"/>
      <c r="U47"/>
      <c r="V47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15" customFormat="1" ht="14.5" customHeight="1" x14ac:dyDescent="0.35">
      <c r="A48" s="85" t="s">
        <v>41</v>
      </c>
      <c r="B48" s="84">
        <f>C30</f>
        <v>15</v>
      </c>
      <c r="C48" s="84">
        <f>C31</f>
        <v>13</v>
      </c>
      <c r="D48" s="25"/>
      <c r="E48" s="25"/>
      <c r="F48" s="25"/>
      <c r="G48" s="25"/>
      <c r="H48" s="25"/>
      <c r="I48" s="25"/>
      <c r="J48" s="25"/>
      <c r="K48" s="25"/>
      <c r="L48"/>
      <c r="M48"/>
      <c r="N48"/>
      <c r="O48"/>
      <c r="P48"/>
      <c r="Q48"/>
      <c r="R48"/>
      <c r="S48"/>
      <c r="T48"/>
      <c r="U48"/>
      <c r="V48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15" customFormat="1" ht="14.5" customHeight="1" x14ac:dyDescent="0.35">
      <c r="A49" s="85" t="s">
        <v>42</v>
      </c>
      <c r="B49" s="84">
        <f>I6</f>
        <v>43</v>
      </c>
      <c r="C49" s="84">
        <f>I7</f>
        <v>40</v>
      </c>
      <c r="D49" s="25"/>
      <c r="E49" s="25"/>
      <c r="F49" s="25"/>
      <c r="G49" s="25"/>
      <c r="H49" s="25"/>
      <c r="I49" s="25"/>
      <c r="J49" s="25"/>
      <c r="K49" s="25"/>
      <c r="L49"/>
      <c r="M49"/>
      <c r="N49"/>
      <c r="O49"/>
      <c r="P49"/>
      <c r="Q49"/>
      <c r="R49"/>
      <c r="S49"/>
      <c r="T49"/>
      <c r="U49"/>
      <c r="V49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15" customFormat="1" ht="14.5" customHeight="1" x14ac:dyDescent="0.35">
      <c r="A50" s="85" t="s">
        <v>43</v>
      </c>
      <c r="B50" s="84">
        <f>I8</f>
        <v>35</v>
      </c>
      <c r="C50" s="84">
        <f>I9</f>
        <v>50</v>
      </c>
      <c r="D50" s="25"/>
      <c r="E50" s="25"/>
      <c r="F50" s="25"/>
      <c r="G50" s="25"/>
      <c r="H50" s="25"/>
      <c r="I50" s="25"/>
      <c r="J50" s="25"/>
      <c r="K50" s="25"/>
      <c r="L50"/>
      <c r="M50"/>
      <c r="N50"/>
      <c r="O50"/>
      <c r="P50"/>
      <c r="Q50"/>
      <c r="R50"/>
      <c r="S50"/>
      <c r="T50"/>
      <c r="U50"/>
      <c r="V50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14.5" customHeight="1" x14ac:dyDescent="0.35">
      <c r="A51" s="85" t="s">
        <v>44</v>
      </c>
      <c r="B51" s="84">
        <f>I10</f>
        <v>131</v>
      </c>
      <c r="C51" s="84">
        <f>I11</f>
        <v>110</v>
      </c>
      <c r="D51" s="25"/>
      <c r="E51" s="25"/>
      <c r="F51" s="25"/>
      <c r="G51" s="25"/>
      <c r="H51" s="25"/>
      <c r="I51" s="25"/>
      <c r="J51" s="25"/>
      <c r="K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ht="14.5" customHeight="1" x14ac:dyDescent="0.35">
      <c r="A52" s="85" t="s">
        <v>45</v>
      </c>
      <c r="B52" s="84">
        <f>I12</f>
        <v>62</v>
      </c>
      <c r="C52" s="84">
        <f>I13</f>
        <v>55</v>
      </c>
    </row>
    <row r="53" spans="1:31" ht="14.5" customHeight="1" x14ac:dyDescent="0.35">
      <c r="A53" s="85" t="s">
        <v>46</v>
      </c>
      <c r="B53" s="84">
        <f>I14</f>
        <v>40</v>
      </c>
      <c r="C53" s="84">
        <f>I15</f>
        <v>93</v>
      </c>
    </row>
    <row r="54" spans="1:31" ht="14.5" customHeight="1" x14ac:dyDescent="0.35">
      <c r="A54" s="85" t="s">
        <v>47</v>
      </c>
      <c r="B54" s="84">
        <f>I16</f>
        <v>49</v>
      </c>
      <c r="C54" s="84">
        <f>I17</f>
        <v>60</v>
      </c>
    </row>
    <row r="55" spans="1:31" ht="14.5" customHeight="1" x14ac:dyDescent="0.35">
      <c r="A55" s="85" t="s">
        <v>48</v>
      </c>
      <c r="B55" s="84">
        <f>I18</f>
        <v>36</v>
      </c>
      <c r="C55" s="84">
        <f>I19</f>
        <v>28</v>
      </c>
    </row>
    <row r="56" spans="1:31" ht="14.5" customHeight="1" x14ac:dyDescent="0.35">
      <c r="A56" s="85" t="s">
        <v>49</v>
      </c>
      <c r="B56" s="84">
        <f>I20</f>
        <v>52</v>
      </c>
      <c r="C56" s="84">
        <f>I21</f>
        <v>47</v>
      </c>
    </row>
    <row r="57" spans="1:31" ht="14.5" customHeight="1" x14ac:dyDescent="0.35">
      <c r="A57" s="85" t="s">
        <v>50</v>
      </c>
      <c r="B57" s="84">
        <f>I22</f>
        <v>26</v>
      </c>
      <c r="C57" s="84">
        <f>I23</f>
        <v>19</v>
      </c>
    </row>
    <row r="58" spans="1:31" ht="14.5" customHeight="1" x14ac:dyDescent="0.35">
      <c r="A58" s="85" t="s">
        <v>51</v>
      </c>
      <c r="B58" s="84">
        <f>I24</f>
        <v>82</v>
      </c>
      <c r="C58" s="84">
        <f>I25</f>
        <v>77</v>
      </c>
    </row>
    <row r="59" spans="1:31" ht="14.5" customHeight="1" x14ac:dyDescent="0.35">
      <c r="A59" s="85" t="s">
        <v>52</v>
      </c>
      <c r="B59" s="84">
        <f>I26</f>
        <v>62</v>
      </c>
      <c r="C59" s="84">
        <f>I27</f>
        <v>55</v>
      </c>
    </row>
    <row r="60" spans="1:31" ht="14.5" customHeight="1" x14ac:dyDescent="0.35">
      <c r="A60" s="85" t="s">
        <v>53</v>
      </c>
      <c r="B60" s="84">
        <f>I28</f>
        <v>33</v>
      </c>
      <c r="C60" s="84">
        <f>I29</f>
        <v>18</v>
      </c>
    </row>
    <row r="61" spans="1:31" ht="14.5" customHeight="1" x14ac:dyDescent="0.35">
      <c r="A61" s="85"/>
      <c r="B61" s="68"/>
      <c r="C61" s="68"/>
    </row>
    <row r="62" spans="1:31" ht="14.5" customHeight="1" x14ac:dyDescent="0.35">
      <c r="A62" s="53"/>
      <c r="B62" s="69"/>
      <c r="C62" s="69"/>
    </row>
    <row r="63" spans="1:31" ht="14.5" customHeight="1" x14ac:dyDescent="0.35">
      <c r="A63" s="53"/>
      <c r="B63" s="69"/>
      <c r="C63" s="69"/>
    </row>
    <row r="64" spans="1:31" ht="14.5" customHeight="1" x14ac:dyDescent="0.35">
      <c r="A64" s="1" t="s">
        <v>25</v>
      </c>
      <c r="B64" s="69"/>
      <c r="C64" s="69"/>
    </row>
    <row r="65" spans="1:11" ht="14.5" customHeight="1" x14ac:dyDescent="0.35">
      <c r="A65" s="1" t="s">
        <v>1</v>
      </c>
      <c r="B65" s="69"/>
      <c r="C65" s="69"/>
    </row>
    <row r="66" spans="1:11" ht="14.5" customHeight="1" x14ac:dyDescent="0.35">
      <c r="I66" s="116" t="s">
        <v>61</v>
      </c>
      <c r="J66" s="116"/>
      <c r="K66" s="116"/>
    </row>
    <row r="67" spans="1:11" ht="14.5" customHeight="1" x14ac:dyDescent="0.35">
      <c r="I67" s="116" t="s">
        <v>61</v>
      </c>
      <c r="J67" s="116"/>
      <c r="K67" s="116"/>
    </row>
    <row r="68" spans="1:11" ht="14.5" customHeight="1" x14ac:dyDescent="0.35">
      <c r="A68" s="82" t="s">
        <v>55</v>
      </c>
      <c r="B68" s="82" t="s">
        <v>27</v>
      </c>
      <c r="C68" s="82" t="s">
        <v>28</v>
      </c>
    </row>
    <row r="69" spans="1:11" ht="14.5" customHeight="1" x14ac:dyDescent="0.35">
      <c r="A69" s="82" t="s">
        <v>29</v>
      </c>
      <c r="B69" s="84">
        <f>D6</f>
        <v>26</v>
      </c>
      <c r="C69" s="84">
        <f>D7</f>
        <v>24</v>
      </c>
    </row>
    <row r="70" spans="1:11" ht="14.5" customHeight="1" x14ac:dyDescent="0.35">
      <c r="A70" s="82" t="s">
        <v>30</v>
      </c>
      <c r="B70" s="84">
        <f>D8</f>
        <v>82</v>
      </c>
      <c r="C70" s="84">
        <f>D9</f>
        <v>68</v>
      </c>
    </row>
    <row r="71" spans="1:11" ht="14.5" customHeight="1" x14ac:dyDescent="0.35">
      <c r="A71" s="82" t="s">
        <v>31</v>
      </c>
      <c r="B71" s="84">
        <f>D10</f>
        <v>121</v>
      </c>
      <c r="C71" s="84">
        <f>D11</f>
        <v>98</v>
      </c>
    </row>
    <row r="72" spans="1:11" ht="14.5" customHeight="1" x14ac:dyDescent="0.35">
      <c r="A72" s="82" t="s">
        <v>32</v>
      </c>
      <c r="B72" s="84">
        <f>D12</f>
        <v>44</v>
      </c>
      <c r="C72" s="84">
        <f>D13</f>
        <v>33</v>
      </c>
    </row>
    <row r="73" spans="1:11" ht="14.5" customHeight="1" x14ac:dyDescent="0.35">
      <c r="A73" s="85" t="s">
        <v>33</v>
      </c>
      <c r="B73" s="84">
        <f>D14</f>
        <v>70</v>
      </c>
      <c r="C73" s="84">
        <f>D15</f>
        <v>43</v>
      </c>
    </row>
    <row r="74" spans="1:11" ht="14.5" customHeight="1" x14ac:dyDescent="0.35">
      <c r="A74" s="85" t="s">
        <v>34</v>
      </c>
      <c r="B74" s="84">
        <f>D16</f>
        <v>9</v>
      </c>
      <c r="C74" s="84">
        <f>D17</f>
        <v>5</v>
      </c>
    </row>
    <row r="75" spans="1:11" ht="14.5" customHeight="1" x14ac:dyDescent="0.35">
      <c r="A75" s="85" t="s">
        <v>35</v>
      </c>
      <c r="B75" s="84">
        <f>D18</f>
        <v>11</v>
      </c>
      <c r="C75" s="84">
        <f>D19</f>
        <v>8</v>
      </c>
    </row>
    <row r="76" spans="1:11" ht="14.5" customHeight="1" x14ac:dyDescent="0.35">
      <c r="A76" s="85" t="s">
        <v>36</v>
      </c>
      <c r="B76" s="84">
        <f>D20</f>
        <v>95</v>
      </c>
      <c r="C76" s="84">
        <f>D21</f>
        <v>88</v>
      </c>
    </row>
    <row r="77" spans="1:11" ht="14.5" customHeight="1" x14ac:dyDescent="0.35">
      <c r="A77" s="85" t="s">
        <v>37</v>
      </c>
      <c r="B77" s="84">
        <f>D22</f>
        <v>9</v>
      </c>
      <c r="C77" s="84">
        <f>D23</f>
        <v>33</v>
      </c>
    </row>
    <row r="78" spans="1:11" ht="14.5" customHeight="1" x14ac:dyDescent="0.35">
      <c r="A78" s="85" t="s">
        <v>38</v>
      </c>
      <c r="B78" s="84">
        <f>D24</f>
        <v>2</v>
      </c>
      <c r="C78" s="84">
        <f>D25</f>
        <v>2</v>
      </c>
    </row>
    <row r="79" spans="1:11" ht="14.5" customHeight="1" x14ac:dyDescent="0.35">
      <c r="A79" s="85" t="s">
        <v>39</v>
      </c>
      <c r="B79" s="84">
        <f>D26</f>
        <v>1</v>
      </c>
      <c r="C79" s="84">
        <f>D27</f>
        <v>1</v>
      </c>
    </row>
    <row r="80" spans="1:11" ht="14.5" customHeight="1" x14ac:dyDescent="0.35">
      <c r="A80" s="85" t="s">
        <v>40</v>
      </c>
      <c r="B80" s="84">
        <f>D28</f>
        <v>81</v>
      </c>
      <c r="C80" s="84">
        <f>D29</f>
        <v>69</v>
      </c>
    </row>
    <row r="81" spans="1:3" ht="14.5" customHeight="1" x14ac:dyDescent="0.35">
      <c r="A81" s="85" t="s">
        <v>41</v>
      </c>
      <c r="B81" s="84">
        <f>D30</f>
        <v>0</v>
      </c>
      <c r="C81" s="84">
        <f>D31</f>
        <v>2</v>
      </c>
    </row>
    <row r="82" spans="1:3" ht="14.5" customHeight="1" x14ac:dyDescent="0.35">
      <c r="A82" s="85" t="s">
        <v>42</v>
      </c>
      <c r="B82" s="84">
        <f>J6</f>
        <v>14</v>
      </c>
      <c r="C82" s="84">
        <f>J7</f>
        <v>12</v>
      </c>
    </row>
    <row r="83" spans="1:3" ht="14.5" customHeight="1" x14ac:dyDescent="0.35">
      <c r="A83" s="85" t="s">
        <v>43</v>
      </c>
      <c r="B83" s="84">
        <f>J8</f>
        <v>2</v>
      </c>
      <c r="C83" s="84">
        <f>J9</f>
        <v>4</v>
      </c>
    </row>
    <row r="84" spans="1:3" ht="14.5" customHeight="1" x14ac:dyDescent="0.35">
      <c r="A84" s="85" t="s">
        <v>44</v>
      </c>
      <c r="B84" s="84">
        <f>J10</f>
        <v>12</v>
      </c>
      <c r="C84" s="84">
        <f>J11</f>
        <v>17</v>
      </c>
    </row>
    <row r="85" spans="1:3" ht="14.5" customHeight="1" x14ac:dyDescent="0.35">
      <c r="A85" s="85" t="s">
        <v>45</v>
      </c>
      <c r="B85" s="84">
        <f>J12</f>
        <v>15</v>
      </c>
      <c r="C85" s="84">
        <f>J13</f>
        <v>12</v>
      </c>
    </row>
    <row r="86" spans="1:3" ht="14.5" customHeight="1" x14ac:dyDescent="0.35">
      <c r="A86" s="85" t="s">
        <v>46</v>
      </c>
      <c r="B86" s="84">
        <f>J14</f>
        <v>15</v>
      </c>
      <c r="C86" s="84">
        <f>J15</f>
        <v>21</v>
      </c>
    </row>
    <row r="87" spans="1:3" ht="14.5" customHeight="1" x14ac:dyDescent="0.35">
      <c r="A87" s="85" t="s">
        <v>47</v>
      </c>
      <c r="B87" s="84">
        <f>J16</f>
        <v>4</v>
      </c>
      <c r="C87" s="84">
        <f>J17</f>
        <v>6</v>
      </c>
    </row>
    <row r="88" spans="1:3" ht="14.5" customHeight="1" x14ac:dyDescent="0.35">
      <c r="A88" s="85" t="s">
        <v>48</v>
      </c>
      <c r="B88" s="84">
        <f>J18</f>
        <v>3</v>
      </c>
      <c r="C88" s="84">
        <f>J19</f>
        <v>5</v>
      </c>
    </row>
    <row r="89" spans="1:3" ht="14.5" customHeight="1" x14ac:dyDescent="0.35">
      <c r="A89" s="85" t="s">
        <v>49</v>
      </c>
      <c r="B89" s="84">
        <f>J20</f>
        <v>10</v>
      </c>
      <c r="C89" s="84">
        <f>J21</f>
        <v>8</v>
      </c>
    </row>
    <row r="90" spans="1:3" ht="14.5" customHeight="1" x14ac:dyDescent="0.35">
      <c r="A90" s="85" t="s">
        <v>50</v>
      </c>
      <c r="B90" s="84">
        <f>J22</f>
        <v>4</v>
      </c>
      <c r="C90" s="84">
        <f>J23</f>
        <v>6</v>
      </c>
    </row>
    <row r="91" spans="1:3" ht="14.5" customHeight="1" x14ac:dyDescent="0.35">
      <c r="A91" s="85" t="s">
        <v>51</v>
      </c>
      <c r="B91" s="84">
        <f>J24</f>
        <v>23</v>
      </c>
      <c r="C91" s="84">
        <f>J25</f>
        <v>34</v>
      </c>
    </row>
    <row r="92" spans="1:3" ht="14.5" customHeight="1" x14ac:dyDescent="0.35">
      <c r="A92" s="85" t="s">
        <v>52</v>
      </c>
      <c r="B92" s="84">
        <f>J26</f>
        <v>18</v>
      </c>
      <c r="C92" s="84">
        <f>J27</f>
        <v>13</v>
      </c>
    </row>
    <row r="93" spans="1:3" ht="14.5" customHeight="1" x14ac:dyDescent="0.35">
      <c r="A93" s="85" t="s">
        <v>53</v>
      </c>
      <c r="B93" s="84">
        <f>J28</f>
        <v>16</v>
      </c>
      <c r="C93" s="84">
        <f>J29</f>
        <v>10</v>
      </c>
    </row>
    <row r="94" spans="1:3" ht="14.5" customHeight="1" x14ac:dyDescent="0.35">
      <c r="A94" s="85"/>
      <c r="B94" s="68"/>
      <c r="C94" s="68"/>
    </row>
    <row r="95" spans="1:3" ht="14.5" customHeight="1" x14ac:dyDescent="0.35">
      <c r="B95" s="68"/>
      <c r="C95" s="68"/>
    </row>
    <row r="96" spans="1:3" ht="14.5" customHeight="1" x14ac:dyDescent="0.35">
      <c r="A96" s="1" t="s">
        <v>25</v>
      </c>
      <c r="B96" s="68"/>
      <c r="C96" s="68"/>
    </row>
    <row r="97" spans="1:11" ht="14.5" customHeight="1" x14ac:dyDescent="0.35">
      <c r="A97" s="1" t="s">
        <v>1</v>
      </c>
      <c r="B97" s="68"/>
      <c r="C97" s="68"/>
    </row>
    <row r="98" spans="1:11" ht="14.5" customHeight="1" x14ac:dyDescent="0.35">
      <c r="B98" s="68"/>
      <c r="C98" s="68"/>
    </row>
    <row r="99" spans="1:11" ht="14.5" customHeight="1" x14ac:dyDescent="0.35">
      <c r="B99" s="68"/>
      <c r="C99" s="68"/>
      <c r="I99" s="116" t="s">
        <v>61</v>
      </c>
      <c r="J99" s="116"/>
      <c r="K99" s="116"/>
    </row>
    <row r="100" spans="1:11" ht="14.5" customHeight="1" x14ac:dyDescent="0.35">
      <c r="B100" s="68"/>
      <c r="C100" s="68"/>
    </row>
    <row r="101" spans="1:11" ht="14.5" customHeight="1" x14ac:dyDescent="0.35">
      <c r="B101" s="68"/>
      <c r="C101" s="68"/>
    </row>
    <row r="102" spans="1:11" ht="14.5" customHeight="1" x14ac:dyDescent="0.35">
      <c r="B102" s="68"/>
      <c r="C102" s="68"/>
    </row>
    <row r="103" spans="1:11" ht="14.5" customHeight="1" x14ac:dyDescent="0.35">
      <c r="B103" s="68"/>
      <c r="C103" s="68"/>
    </row>
    <row r="104" spans="1:11" ht="14.5" customHeight="1" x14ac:dyDescent="0.35">
      <c r="B104" s="68"/>
      <c r="C104" s="68"/>
    </row>
    <row r="105" spans="1:11" ht="14.5" customHeight="1" x14ac:dyDescent="0.35">
      <c r="B105" s="68"/>
      <c r="C105" s="68"/>
    </row>
    <row r="106" spans="1:11" ht="14.5" customHeight="1" x14ac:dyDescent="0.35">
      <c r="B106" s="68"/>
      <c r="C106" s="68"/>
    </row>
    <row r="107" spans="1:11" ht="14.5" customHeight="1" x14ac:dyDescent="0.35">
      <c r="B107" s="68"/>
      <c r="C107" s="68"/>
    </row>
    <row r="108" spans="1:11" ht="14.5" customHeight="1" x14ac:dyDescent="0.35">
      <c r="B108" s="68"/>
      <c r="C108" s="68"/>
    </row>
    <row r="109" spans="1:11" ht="14.5" customHeight="1" x14ac:dyDescent="0.35">
      <c r="B109" s="68"/>
      <c r="C109" s="68"/>
    </row>
    <row r="110" spans="1:11" ht="14.5" customHeight="1" x14ac:dyDescent="0.35">
      <c r="B110" s="68"/>
      <c r="C110" s="68"/>
    </row>
    <row r="111" spans="1:11" ht="14.5" customHeight="1" x14ac:dyDescent="0.35">
      <c r="B111" s="68"/>
      <c r="C111" s="68"/>
    </row>
    <row r="112" spans="1:11" ht="14.5" customHeight="1" x14ac:dyDescent="0.35">
      <c r="B112" s="68"/>
      <c r="C112" s="68"/>
    </row>
    <row r="113" spans="2:5" ht="14.5" customHeight="1" x14ac:dyDescent="0.35">
      <c r="B113" s="68"/>
      <c r="C113" s="68"/>
    </row>
    <row r="114" spans="2:5" ht="14.5" customHeight="1" x14ac:dyDescent="0.35">
      <c r="B114" s="68"/>
      <c r="C114" s="68"/>
    </row>
    <row r="115" spans="2:5" ht="14.5" customHeight="1" x14ac:dyDescent="0.35">
      <c r="B115" s="68"/>
      <c r="C115" s="68"/>
    </row>
    <row r="116" spans="2:5" ht="14.5" customHeight="1" x14ac:dyDescent="0.35">
      <c r="B116" s="68"/>
      <c r="C116" s="68"/>
    </row>
    <row r="117" spans="2:5" ht="14.5" customHeight="1" x14ac:dyDescent="0.35">
      <c r="B117" s="68"/>
      <c r="C117" s="68"/>
    </row>
    <row r="118" spans="2:5" ht="14.5" customHeight="1" x14ac:dyDescent="0.35">
      <c r="B118" s="68"/>
      <c r="C118" s="68"/>
    </row>
    <row r="119" spans="2:5" ht="14.5" customHeight="1" x14ac:dyDescent="0.35">
      <c r="B119" s="68"/>
      <c r="C119" s="68"/>
    </row>
    <row r="120" spans="2:5" ht="14.5" customHeight="1" x14ac:dyDescent="0.35"/>
    <row r="121" spans="2:5" ht="14.5" customHeight="1" x14ac:dyDescent="0.35"/>
    <row r="122" spans="2:5" ht="14.5" customHeight="1" x14ac:dyDescent="0.35"/>
    <row r="123" spans="2:5" ht="14.5" customHeight="1" x14ac:dyDescent="0.35"/>
    <row r="124" spans="2:5" ht="14.5" customHeight="1" x14ac:dyDescent="0.35"/>
    <row r="125" spans="2:5" ht="14.5" customHeight="1" x14ac:dyDescent="0.35"/>
    <row r="126" spans="2:5" ht="14.5" customHeight="1" x14ac:dyDescent="0.35">
      <c r="D126" s="1"/>
      <c r="E126" s="1"/>
    </row>
    <row r="127" spans="2:5" ht="14.5" customHeight="1" x14ac:dyDescent="0.35"/>
    <row r="128" spans="2:5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spans="2:3" ht="14.5" customHeight="1" x14ac:dyDescent="0.35"/>
    <row r="146" spans="2:3" ht="14.5" customHeight="1" x14ac:dyDescent="0.35"/>
    <row r="147" spans="2:3" ht="14.5" customHeight="1" x14ac:dyDescent="0.35"/>
    <row r="148" spans="2:3" ht="14.5" customHeight="1" x14ac:dyDescent="0.35"/>
    <row r="149" spans="2:3" ht="14.5" customHeight="1" x14ac:dyDescent="0.35"/>
    <row r="150" spans="2:3" ht="14.5" customHeight="1" x14ac:dyDescent="0.35"/>
    <row r="151" spans="2:3" ht="14.5" customHeight="1" x14ac:dyDescent="0.35">
      <c r="B151" s="1"/>
      <c r="C151" s="1"/>
    </row>
    <row r="152" spans="2:3" ht="14.5" customHeight="1" x14ac:dyDescent="0.35"/>
    <row r="153" spans="2:3" ht="14.5" customHeight="1" x14ac:dyDescent="0.35"/>
    <row r="154" spans="2:3" ht="14.5" customHeight="1" x14ac:dyDescent="0.35"/>
    <row r="155" spans="2:3" ht="14.5" customHeight="1" x14ac:dyDescent="0.35"/>
    <row r="156" spans="2:3" ht="14.5" customHeight="1" x14ac:dyDescent="0.35"/>
    <row r="157" spans="2:3" ht="14.5" customHeight="1" x14ac:dyDescent="0.35"/>
    <row r="158" spans="2:3" ht="14.5" customHeight="1" x14ac:dyDescent="0.35"/>
    <row r="159" spans="2:3" ht="14.5" customHeight="1" x14ac:dyDescent="0.35"/>
    <row r="160" spans="2:3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</sheetData>
  <mergeCells count="41">
    <mergeCell ref="A6:A7"/>
    <mergeCell ref="G6:G7"/>
    <mergeCell ref="A8:A9"/>
    <mergeCell ref="I1:K1"/>
    <mergeCell ref="A3:B5"/>
    <mergeCell ref="C3:E3"/>
    <mergeCell ref="G3:H5"/>
    <mergeCell ref="I3:K3"/>
    <mergeCell ref="C4:C5"/>
    <mergeCell ref="D4:D5"/>
    <mergeCell ref="E4:E5"/>
    <mergeCell ref="I4:I5"/>
    <mergeCell ref="J4:J5"/>
    <mergeCell ref="K4:K5"/>
    <mergeCell ref="G8:G9"/>
    <mergeCell ref="A12:A13"/>
    <mergeCell ref="G12:G13"/>
    <mergeCell ref="A14:A15"/>
    <mergeCell ref="G14:G15"/>
    <mergeCell ref="A10:A11"/>
    <mergeCell ref="G10:G11"/>
    <mergeCell ref="A16:A17"/>
    <mergeCell ref="G16:G17"/>
    <mergeCell ref="A18:A19"/>
    <mergeCell ref="G18:G19"/>
    <mergeCell ref="A20:A21"/>
    <mergeCell ref="G20:G21"/>
    <mergeCell ref="A22:A23"/>
    <mergeCell ref="G22:G23"/>
    <mergeCell ref="I99:K99"/>
    <mergeCell ref="A24:A25"/>
    <mergeCell ref="G24:G25"/>
    <mergeCell ref="A26:A27"/>
    <mergeCell ref="G26:G27"/>
    <mergeCell ref="A28:A29"/>
    <mergeCell ref="G28:G29"/>
    <mergeCell ref="A30:A31"/>
    <mergeCell ref="G30:G31"/>
    <mergeCell ref="I34:K34"/>
    <mergeCell ref="I66:K66"/>
    <mergeCell ref="I67:K67"/>
  </mergeCells>
  <hyperlinks>
    <hyperlink ref="I34:K34" location="Inhalt_Gewerbe!A1" display="zurück zur Übersicht"/>
    <hyperlink ref="I1:K1" location="Inhalt_Gewerbe!A1" display="zurück zur Übersicht"/>
    <hyperlink ref="I66:K66" location="Inhalt_Gewerbe!A1" display="zurück zur Übersicht"/>
    <hyperlink ref="I67:K67" location="Inhalt_Gewerbe!A1" display="zurück zur Übersicht"/>
    <hyperlink ref="I99:K99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</oddHeader>
    <oddFooter>&amp;L&amp;8*im Sinne von Diversität&amp;C&amp;"Arial,Standard"&amp;8&amp;P von &amp;N&amp;R&amp;"Arial,Standard"&amp;8http://interkulturelle.wetterau.de/projekte/monitor-vielfalt-in-der-wetterau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87"/>
  <sheetViews>
    <sheetView showGridLines="0" view="pageLayout" zoomScale="50" zoomScaleNormal="100" zoomScalePageLayoutView="50" workbookViewId="0">
      <selection activeCell="I1" sqref="I1:K1"/>
    </sheetView>
  </sheetViews>
  <sheetFormatPr baseColWidth="10" defaultColWidth="10.81640625" defaultRowHeight="14.5" x14ac:dyDescent="0.35"/>
  <cols>
    <col min="1" max="1" width="16" customWidth="1"/>
    <col min="2" max="2" width="12.54296875" customWidth="1"/>
    <col min="3" max="5" width="11.453125" customWidth="1"/>
    <col min="6" max="6" width="4.81640625" customWidth="1"/>
    <col min="7" max="7" width="16" customWidth="1"/>
    <col min="8" max="8" width="12.54296875" customWidth="1"/>
    <col min="9" max="54" width="11.453125" customWidth="1"/>
  </cols>
  <sheetData>
    <row r="1" spans="1:23" x14ac:dyDescent="0.35">
      <c r="A1" s="21" t="s">
        <v>57</v>
      </c>
      <c r="B1" s="1"/>
      <c r="C1" s="1"/>
      <c r="D1" s="1"/>
      <c r="E1" s="1"/>
      <c r="I1" s="116" t="s">
        <v>61</v>
      </c>
      <c r="J1" s="116"/>
      <c r="K1" s="116"/>
      <c r="O1" s="25"/>
      <c r="P1" s="25"/>
      <c r="Q1" s="25"/>
      <c r="R1" s="25"/>
      <c r="S1" s="25"/>
      <c r="T1" s="25"/>
      <c r="U1" s="116" t="s">
        <v>61</v>
      </c>
      <c r="V1" s="116"/>
      <c r="W1" s="116"/>
    </row>
    <row r="2" spans="1:23" x14ac:dyDescent="0.35">
      <c r="A2" s="1" t="s">
        <v>62</v>
      </c>
      <c r="B2" s="1"/>
      <c r="C2" s="37"/>
      <c r="D2" s="37"/>
      <c r="E2" s="1"/>
      <c r="L2" s="67" t="s">
        <v>55</v>
      </c>
      <c r="M2" s="67" t="s">
        <v>27</v>
      </c>
      <c r="N2" s="67" t="s">
        <v>28</v>
      </c>
      <c r="O2" s="25"/>
      <c r="P2" s="25"/>
      <c r="Q2" s="25"/>
      <c r="R2" s="25"/>
      <c r="S2" s="25"/>
      <c r="T2" s="25"/>
      <c r="U2" s="25"/>
      <c r="V2" s="25"/>
    </row>
    <row r="3" spans="1:23" x14ac:dyDescent="0.35">
      <c r="A3" s="1"/>
      <c r="B3" s="1"/>
      <c r="C3" s="1"/>
      <c r="D3" s="1"/>
      <c r="E3" s="1"/>
      <c r="L3" s="67" t="s">
        <v>29</v>
      </c>
      <c r="M3" s="68">
        <f>108-82</f>
        <v>26</v>
      </c>
      <c r="N3" s="68">
        <f>126-100</f>
        <v>26</v>
      </c>
      <c r="O3" s="25"/>
      <c r="P3" s="25"/>
      <c r="Q3" s="25"/>
      <c r="R3" s="25"/>
      <c r="S3" s="25"/>
      <c r="T3" s="25"/>
      <c r="U3" s="25"/>
      <c r="V3" s="25"/>
    </row>
    <row r="4" spans="1:23" x14ac:dyDescent="0.35">
      <c r="A4" s="99" t="s">
        <v>12</v>
      </c>
      <c r="B4" s="100"/>
      <c r="C4" s="105" t="s">
        <v>13</v>
      </c>
      <c r="D4" s="106"/>
      <c r="E4" s="107"/>
      <c r="G4" s="99" t="s">
        <v>12</v>
      </c>
      <c r="H4" s="100"/>
      <c r="I4" s="105" t="s">
        <v>13</v>
      </c>
      <c r="J4" s="106"/>
      <c r="K4" s="107"/>
      <c r="L4" s="67" t="s">
        <v>30</v>
      </c>
      <c r="M4" s="68">
        <f>242-176</f>
        <v>66</v>
      </c>
      <c r="N4" s="68">
        <f>249-162</f>
        <v>87</v>
      </c>
      <c r="O4" s="25"/>
      <c r="P4" s="25"/>
      <c r="Q4" s="25"/>
      <c r="R4" s="25"/>
      <c r="S4" s="25"/>
      <c r="T4" s="25"/>
      <c r="U4" s="25"/>
      <c r="V4" s="25"/>
    </row>
    <row r="5" spans="1:23" x14ac:dyDescent="0.35">
      <c r="A5" s="101"/>
      <c r="B5" s="102"/>
      <c r="C5" s="108" t="s">
        <v>0</v>
      </c>
      <c r="D5" s="108" t="s">
        <v>14</v>
      </c>
      <c r="E5" s="108" t="s">
        <v>10</v>
      </c>
      <c r="G5" s="101"/>
      <c r="H5" s="102"/>
      <c r="I5" s="108" t="s">
        <v>0</v>
      </c>
      <c r="J5" s="108" t="s">
        <v>14</v>
      </c>
      <c r="K5" s="108" t="s">
        <v>10</v>
      </c>
      <c r="L5" s="67" t="s">
        <v>31</v>
      </c>
      <c r="M5" s="68">
        <f>292-186</f>
        <v>106</v>
      </c>
      <c r="N5" s="68">
        <f>331-196</f>
        <v>135</v>
      </c>
      <c r="O5" s="25"/>
      <c r="P5" s="25"/>
      <c r="Q5" s="25"/>
      <c r="R5" s="25"/>
      <c r="S5" s="25"/>
      <c r="T5" s="25"/>
      <c r="U5" s="25"/>
      <c r="V5" s="25"/>
    </row>
    <row r="6" spans="1:23" x14ac:dyDescent="0.35">
      <c r="A6" s="103"/>
      <c r="B6" s="104"/>
      <c r="C6" s="109"/>
      <c r="D6" s="109"/>
      <c r="E6" s="109"/>
      <c r="G6" s="103"/>
      <c r="H6" s="104"/>
      <c r="I6" s="109"/>
      <c r="J6" s="109"/>
      <c r="K6" s="109"/>
      <c r="L6" s="67" t="s">
        <v>32</v>
      </c>
      <c r="M6" s="68">
        <f>177-136</f>
        <v>41</v>
      </c>
      <c r="N6" s="68">
        <f>175-139</f>
        <v>36</v>
      </c>
      <c r="O6" s="25"/>
      <c r="P6" s="25"/>
      <c r="Q6" s="25"/>
      <c r="R6" s="25"/>
      <c r="S6" s="25"/>
      <c r="T6" s="25"/>
      <c r="U6" s="25"/>
      <c r="V6" s="25"/>
    </row>
    <row r="7" spans="1:23" ht="14.15" customHeight="1" x14ac:dyDescent="0.35">
      <c r="A7" s="119" t="s">
        <v>29</v>
      </c>
      <c r="B7" s="40" t="s">
        <v>21</v>
      </c>
      <c r="C7" s="41">
        <v>82</v>
      </c>
      <c r="D7" s="41">
        <f>E7-C7</f>
        <v>26</v>
      </c>
      <c r="E7" s="41">
        <v>108</v>
      </c>
      <c r="G7" s="121" t="s">
        <v>42</v>
      </c>
      <c r="H7" s="42" t="s">
        <v>21</v>
      </c>
      <c r="I7" s="47">
        <v>50</v>
      </c>
      <c r="J7" s="41">
        <f t="shared" ref="J7:J30" si="0">K7-I7</f>
        <v>11</v>
      </c>
      <c r="K7" s="45">
        <v>61</v>
      </c>
      <c r="L7" s="53" t="s">
        <v>33</v>
      </c>
      <c r="M7" s="69">
        <f>190-146</f>
        <v>44</v>
      </c>
      <c r="N7" s="69">
        <f>197-145</f>
        <v>52</v>
      </c>
      <c r="O7" s="25"/>
      <c r="P7" s="25"/>
      <c r="Q7" s="25"/>
      <c r="R7" s="25"/>
      <c r="S7" s="25"/>
      <c r="T7" s="25"/>
      <c r="U7" s="25"/>
      <c r="V7" s="25"/>
    </row>
    <row r="8" spans="1:23" ht="14.15" customHeight="1" x14ac:dyDescent="0.35">
      <c r="A8" s="120"/>
      <c r="B8" s="40" t="s">
        <v>22</v>
      </c>
      <c r="C8" s="41">
        <v>100</v>
      </c>
      <c r="D8" s="41">
        <f t="shared" ref="D8:D32" si="1">E8-C8</f>
        <v>26</v>
      </c>
      <c r="E8" s="41">
        <v>126</v>
      </c>
      <c r="G8" s="122"/>
      <c r="H8" s="42" t="s">
        <v>22</v>
      </c>
      <c r="I8" s="47">
        <v>47</v>
      </c>
      <c r="J8" s="41">
        <f t="shared" si="0"/>
        <v>15</v>
      </c>
      <c r="K8" s="45">
        <v>62</v>
      </c>
      <c r="L8" s="53" t="s">
        <v>34</v>
      </c>
      <c r="M8" s="69">
        <f>29-25</f>
        <v>4</v>
      </c>
      <c r="N8" s="69">
        <v>3</v>
      </c>
      <c r="O8" s="25"/>
      <c r="P8" s="25"/>
      <c r="Q8" s="25"/>
      <c r="R8" s="25"/>
      <c r="S8" s="25"/>
      <c r="T8" s="25"/>
      <c r="U8" s="25"/>
      <c r="V8" s="25"/>
    </row>
    <row r="9" spans="1:23" ht="14.15" customHeight="1" x14ac:dyDescent="0.35">
      <c r="A9" s="119" t="s">
        <v>30</v>
      </c>
      <c r="B9" s="40" t="s">
        <v>21</v>
      </c>
      <c r="C9" s="41">
        <v>176</v>
      </c>
      <c r="D9" s="41">
        <f t="shared" si="1"/>
        <v>66</v>
      </c>
      <c r="E9" s="41">
        <v>242</v>
      </c>
      <c r="G9" s="121" t="s">
        <v>43</v>
      </c>
      <c r="H9" s="42" t="s">
        <v>21</v>
      </c>
      <c r="I9" s="47">
        <v>32</v>
      </c>
      <c r="J9" s="41">
        <f t="shared" si="0"/>
        <v>3</v>
      </c>
      <c r="K9" s="45">
        <v>35</v>
      </c>
      <c r="L9" s="53" t="s">
        <v>35</v>
      </c>
      <c r="M9" s="69">
        <v>20</v>
      </c>
      <c r="N9" s="69">
        <f>74-51</f>
        <v>23</v>
      </c>
      <c r="O9" s="25"/>
      <c r="P9" s="25"/>
      <c r="Q9" s="25"/>
      <c r="R9" s="25"/>
      <c r="S9" s="25"/>
      <c r="T9" s="25"/>
      <c r="U9" s="25"/>
      <c r="V9" s="25"/>
    </row>
    <row r="10" spans="1:23" ht="14.15" customHeight="1" x14ac:dyDescent="0.35">
      <c r="A10" s="120"/>
      <c r="B10" s="40" t="s">
        <v>22</v>
      </c>
      <c r="C10" s="41">
        <v>162</v>
      </c>
      <c r="D10" s="41">
        <f t="shared" si="1"/>
        <v>87</v>
      </c>
      <c r="E10" s="41">
        <v>249</v>
      </c>
      <c r="G10" s="122"/>
      <c r="H10" s="42" t="s">
        <v>22</v>
      </c>
      <c r="I10" s="47">
        <v>29</v>
      </c>
      <c r="J10" s="41">
        <f t="shared" si="0"/>
        <v>3</v>
      </c>
      <c r="K10" s="45">
        <v>32</v>
      </c>
      <c r="L10" s="53" t="s">
        <v>36</v>
      </c>
      <c r="M10" s="69">
        <f>230-144</f>
        <v>86</v>
      </c>
      <c r="N10" s="69">
        <f>197-123</f>
        <v>74</v>
      </c>
      <c r="O10" s="25"/>
      <c r="P10" s="25"/>
      <c r="Q10" s="25"/>
      <c r="R10" s="25"/>
      <c r="S10" s="25"/>
      <c r="T10" s="25"/>
      <c r="U10" s="25"/>
      <c r="V10" s="25"/>
    </row>
    <row r="11" spans="1:23" ht="14.15" customHeight="1" x14ac:dyDescent="0.35">
      <c r="A11" s="119" t="s">
        <v>31</v>
      </c>
      <c r="B11" s="40" t="s">
        <v>21</v>
      </c>
      <c r="C11" s="41">
        <v>186</v>
      </c>
      <c r="D11" s="41">
        <f t="shared" si="1"/>
        <v>106</v>
      </c>
      <c r="E11" s="41">
        <v>292</v>
      </c>
      <c r="G11" s="121" t="s">
        <v>44</v>
      </c>
      <c r="H11" s="42" t="s">
        <v>21</v>
      </c>
      <c r="I11" s="47">
        <v>82</v>
      </c>
      <c r="J11" s="41">
        <f t="shared" si="0"/>
        <v>13</v>
      </c>
      <c r="K11" s="45">
        <v>95</v>
      </c>
      <c r="L11" s="53" t="s">
        <v>37</v>
      </c>
      <c r="M11" s="69">
        <f>90-51</f>
        <v>39</v>
      </c>
      <c r="N11" s="69">
        <f>80-53</f>
        <v>27</v>
      </c>
      <c r="O11" s="25"/>
      <c r="P11" s="25"/>
      <c r="Q11" s="25"/>
      <c r="R11" s="25"/>
      <c r="S11" s="25"/>
      <c r="T11" s="25"/>
      <c r="U11" s="25"/>
      <c r="V11" s="25"/>
    </row>
    <row r="12" spans="1:23" ht="14.15" customHeight="1" x14ac:dyDescent="0.35">
      <c r="A12" s="120"/>
      <c r="B12" s="42" t="s">
        <v>22</v>
      </c>
      <c r="C12" s="41">
        <v>196</v>
      </c>
      <c r="D12" s="41">
        <f t="shared" si="1"/>
        <v>135</v>
      </c>
      <c r="E12" s="41">
        <v>331</v>
      </c>
      <c r="G12" s="122"/>
      <c r="H12" s="42" t="s">
        <v>22</v>
      </c>
      <c r="I12" s="47">
        <v>87</v>
      </c>
      <c r="J12" s="41">
        <f t="shared" si="0"/>
        <v>15</v>
      </c>
      <c r="K12" s="45">
        <v>102</v>
      </c>
      <c r="L12" s="53" t="s">
        <v>38</v>
      </c>
      <c r="M12" s="69">
        <v>4</v>
      </c>
      <c r="N12" s="69">
        <v>7</v>
      </c>
      <c r="O12" s="25"/>
      <c r="P12" s="25"/>
      <c r="Q12" s="25"/>
      <c r="R12" s="25"/>
      <c r="S12" s="25"/>
      <c r="T12" s="25"/>
      <c r="U12" s="25"/>
      <c r="V12" s="25"/>
    </row>
    <row r="13" spans="1:23" ht="14.15" customHeight="1" x14ac:dyDescent="0.35">
      <c r="A13" s="119" t="s">
        <v>32</v>
      </c>
      <c r="B13" s="42" t="s">
        <v>21</v>
      </c>
      <c r="C13" s="41">
        <v>136</v>
      </c>
      <c r="D13" s="41">
        <f t="shared" si="1"/>
        <v>41</v>
      </c>
      <c r="E13" s="43">
        <v>177</v>
      </c>
      <c r="G13" s="121" t="s">
        <v>45</v>
      </c>
      <c r="H13" s="42" t="s">
        <v>21</v>
      </c>
      <c r="I13" s="47">
        <v>51</v>
      </c>
      <c r="J13" s="41">
        <f t="shared" si="0"/>
        <v>10</v>
      </c>
      <c r="K13" s="45">
        <v>61</v>
      </c>
      <c r="L13" s="53" t="s">
        <v>39</v>
      </c>
      <c r="M13" s="69">
        <v>3</v>
      </c>
      <c r="N13" s="69">
        <v>5</v>
      </c>
      <c r="O13" s="25"/>
      <c r="P13" s="25"/>
      <c r="Q13" s="25"/>
      <c r="R13" s="25"/>
      <c r="S13" s="25"/>
      <c r="T13" s="25"/>
      <c r="U13" s="25"/>
      <c r="V13" s="25"/>
    </row>
    <row r="14" spans="1:23" ht="14.15" customHeight="1" x14ac:dyDescent="0.35">
      <c r="A14" s="120"/>
      <c r="B14" s="42" t="s">
        <v>22</v>
      </c>
      <c r="C14" s="44">
        <v>139</v>
      </c>
      <c r="D14" s="41">
        <f t="shared" si="1"/>
        <v>36</v>
      </c>
      <c r="E14" s="41">
        <v>175</v>
      </c>
      <c r="G14" s="122"/>
      <c r="H14" s="42" t="s">
        <v>22</v>
      </c>
      <c r="I14" s="47">
        <v>64</v>
      </c>
      <c r="J14" s="41">
        <f t="shared" si="0"/>
        <v>19</v>
      </c>
      <c r="K14" s="45">
        <v>83</v>
      </c>
      <c r="L14" s="53" t="s">
        <v>40</v>
      </c>
      <c r="M14" s="69">
        <f>178-124</f>
        <v>54</v>
      </c>
      <c r="N14" s="69">
        <f>219-140</f>
        <v>79</v>
      </c>
      <c r="O14" s="25"/>
      <c r="P14" s="25"/>
      <c r="Q14" s="25"/>
      <c r="R14" s="25"/>
      <c r="S14" s="25"/>
      <c r="T14" s="25"/>
      <c r="U14" s="25"/>
      <c r="V14" s="25"/>
    </row>
    <row r="15" spans="1:23" ht="14.15" customHeight="1" x14ac:dyDescent="0.35">
      <c r="A15" s="121" t="s">
        <v>33</v>
      </c>
      <c r="B15" s="42" t="s">
        <v>21</v>
      </c>
      <c r="C15" s="45">
        <v>146</v>
      </c>
      <c r="D15" s="41">
        <f t="shared" si="1"/>
        <v>44</v>
      </c>
      <c r="E15" s="46">
        <v>190</v>
      </c>
      <c r="G15" s="121" t="s">
        <v>46</v>
      </c>
      <c r="H15" s="42" t="s">
        <v>21</v>
      </c>
      <c r="I15" s="47">
        <v>55</v>
      </c>
      <c r="J15" s="41">
        <f t="shared" si="0"/>
        <v>20</v>
      </c>
      <c r="K15" s="45">
        <v>75</v>
      </c>
      <c r="L15" s="53" t="s">
        <v>41</v>
      </c>
      <c r="M15" s="69">
        <v>4</v>
      </c>
      <c r="N15" s="69">
        <v>5</v>
      </c>
      <c r="O15" s="25"/>
      <c r="P15" s="25"/>
      <c r="Q15" s="25"/>
      <c r="R15" s="25"/>
      <c r="S15" s="25"/>
      <c r="T15" s="25"/>
      <c r="U15" s="25"/>
      <c r="V15" s="25"/>
    </row>
    <row r="16" spans="1:23" ht="14.15" customHeight="1" x14ac:dyDescent="0.35">
      <c r="A16" s="122"/>
      <c r="B16" s="42" t="s">
        <v>22</v>
      </c>
      <c r="C16" s="47">
        <v>145</v>
      </c>
      <c r="D16" s="41">
        <f t="shared" si="1"/>
        <v>52</v>
      </c>
      <c r="E16" s="45">
        <v>197</v>
      </c>
      <c r="G16" s="122"/>
      <c r="H16" s="42" t="s">
        <v>22</v>
      </c>
      <c r="I16" s="47">
        <v>47</v>
      </c>
      <c r="J16" s="41">
        <f t="shared" si="0"/>
        <v>16</v>
      </c>
      <c r="K16" s="45">
        <v>63</v>
      </c>
      <c r="L16" s="53" t="s">
        <v>42</v>
      </c>
      <c r="M16" s="69">
        <v>11</v>
      </c>
      <c r="N16" s="69">
        <v>15</v>
      </c>
      <c r="O16" s="25"/>
      <c r="P16" s="25"/>
      <c r="Q16" s="25"/>
      <c r="R16" s="25"/>
      <c r="S16" s="25"/>
      <c r="T16" s="25"/>
      <c r="U16" s="25"/>
      <c r="V16" s="25"/>
    </row>
    <row r="17" spans="1:22" ht="14.15" customHeight="1" x14ac:dyDescent="0.35">
      <c r="A17" s="121" t="s">
        <v>34</v>
      </c>
      <c r="B17" s="42" t="s">
        <v>21</v>
      </c>
      <c r="C17" s="45">
        <v>25</v>
      </c>
      <c r="D17" s="41">
        <f t="shared" si="1"/>
        <v>4</v>
      </c>
      <c r="E17" s="46">
        <v>29</v>
      </c>
      <c r="G17" s="121" t="s">
        <v>47</v>
      </c>
      <c r="H17" s="42" t="s">
        <v>21</v>
      </c>
      <c r="I17" s="47">
        <v>61</v>
      </c>
      <c r="J17" s="41">
        <f t="shared" si="0"/>
        <v>11</v>
      </c>
      <c r="K17" s="45">
        <v>72</v>
      </c>
      <c r="L17" s="53" t="s">
        <v>43</v>
      </c>
      <c r="M17" s="69">
        <v>3</v>
      </c>
      <c r="N17" s="69">
        <v>3</v>
      </c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122"/>
      <c r="B18" s="42" t="s">
        <v>22</v>
      </c>
      <c r="C18" s="47">
        <v>37</v>
      </c>
      <c r="D18" s="41">
        <f t="shared" si="1"/>
        <v>3</v>
      </c>
      <c r="E18" s="45">
        <v>40</v>
      </c>
      <c r="G18" s="122"/>
      <c r="H18" s="42" t="s">
        <v>22</v>
      </c>
      <c r="I18" s="47">
        <v>49</v>
      </c>
      <c r="J18" s="41">
        <f t="shared" si="0"/>
        <v>8</v>
      </c>
      <c r="K18" s="45">
        <v>57</v>
      </c>
      <c r="L18" s="53" t="s">
        <v>44</v>
      </c>
      <c r="M18" s="69">
        <v>13</v>
      </c>
      <c r="N18" s="69">
        <v>15</v>
      </c>
    </row>
    <row r="19" spans="1:22" ht="14.15" customHeight="1" x14ac:dyDescent="0.35">
      <c r="A19" s="121" t="s">
        <v>35</v>
      </c>
      <c r="B19" s="42" t="s">
        <v>21</v>
      </c>
      <c r="C19" s="45">
        <v>49</v>
      </c>
      <c r="D19" s="41">
        <f t="shared" si="1"/>
        <v>20</v>
      </c>
      <c r="E19" s="45">
        <v>69</v>
      </c>
      <c r="G19" s="121" t="s">
        <v>48</v>
      </c>
      <c r="H19" s="42" t="s">
        <v>21</v>
      </c>
      <c r="I19" s="47">
        <v>30</v>
      </c>
      <c r="J19" s="41">
        <f t="shared" si="0"/>
        <v>5</v>
      </c>
      <c r="K19" s="45">
        <v>35</v>
      </c>
      <c r="L19" s="53" t="s">
        <v>45</v>
      </c>
      <c r="M19" s="69">
        <v>10</v>
      </c>
      <c r="N19" s="69">
        <v>19</v>
      </c>
    </row>
    <row r="20" spans="1:22" ht="14.15" customHeight="1" x14ac:dyDescent="0.35">
      <c r="A20" s="122"/>
      <c r="B20" s="42" t="s">
        <v>22</v>
      </c>
      <c r="C20" s="47">
        <v>51</v>
      </c>
      <c r="D20" s="41">
        <f t="shared" si="1"/>
        <v>23</v>
      </c>
      <c r="E20" s="45">
        <v>74</v>
      </c>
      <c r="G20" s="122"/>
      <c r="H20" s="42" t="s">
        <v>22</v>
      </c>
      <c r="I20" s="47">
        <v>20</v>
      </c>
      <c r="J20" s="41">
        <f t="shared" si="0"/>
        <v>6</v>
      </c>
      <c r="K20" s="45">
        <v>26</v>
      </c>
      <c r="L20" s="53" t="s">
        <v>46</v>
      </c>
      <c r="M20" s="69">
        <v>20</v>
      </c>
      <c r="N20" s="69">
        <v>16</v>
      </c>
    </row>
    <row r="21" spans="1:22" ht="14.15" customHeight="1" x14ac:dyDescent="0.35">
      <c r="A21" s="121" t="s">
        <v>36</v>
      </c>
      <c r="B21" s="42" t="s">
        <v>21</v>
      </c>
      <c r="C21" s="45">
        <v>144</v>
      </c>
      <c r="D21" s="41">
        <f t="shared" si="1"/>
        <v>86</v>
      </c>
      <c r="E21" s="45">
        <v>230</v>
      </c>
      <c r="G21" s="121" t="s">
        <v>49</v>
      </c>
      <c r="H21" s="42" t="s">
        <v>21</v>
      </c>
      <c r="I21" s="47">
        <v>45</v>
      </c>
      <c r="J21" s="41">
        <f t="shared" si="0"/>
        <v>12</v>
      </c>
      <c r="K21" s="45">
        <v>57</v>
      </c>
      <c r="L21" s="53" t="s">
        <v>47</v>
      </c>
      <c r="M21" s="69">
        <v>11</v>
      </c>
      <c r="N21" s="69">
        <f>57-49</f>
        <v>8</v>
      </c>
    </row>
    <row r="22" spans="1:22" ht="14.15" customHeight="1" x14ac:dyDescent="0.35">
      <c r="A22" s="122"/>
      <c r="B22" s="42" t="s">
        <v>22</v>
      </c>
      <c r="C22" s="47">
        <v>123</v>
      </c>
      <c r="D22" s="41">
        <f t="shared" si="1"/>
        <v>74</v>
      </c>
      <c r="E22" s="45">
        <v>197</v>
      </c>
      <c r="G22" s="122"/>
      <c r="H22" s="42" t="s">
        <v>22</v>
      </c>
      <c r="I22" s="47">
        <v>60</v>
      </c>
      <c r="J22" s="41">
        <f t="shared" si="0"/>
        <v>9</v>
      </c>
      <c r="K22" s="45">
        <v>69</v>
      </c>
      <c r="L22" s="53" t="s">
        <v>48</v>
      </c>
      <c r="M22" s="69">
        <v>5</v>
      </c>
      <c r="N22" s="69">
        <v>6</v>
      </c>
    </row>
    <row r="23" spans="1:22" ht="14.15" customHeight="1" x14ac:dyDescent="0.35">
      <c r="A23" s="121" t="s">
        <v>37</v>
      </c>
      <c r="B23" s="42" t="s">
        <v>21</v>
      </c>
      <c r="C23" s="47">
        <v>51</v>
      </c>
      <c r="D23" s="41">
        <f t="shared" si="1"/>
        <v>39</v>
      </c>
      <c r="E23" s="45">
        <v>90</v>
      </c>
      <c r="G23" s="121" t="s">
        <v>50</v>
      </c>
      <c r="H23" s="42" t="s">
        <v>21</v>
      </c>
      <c r="I23" s="47">
        <v>38</v>
      </c>
      <c r="J23" s="41">
        <f t="shared" si="0"/>
        <v>4</v>
      </c>
      <c r="K23" s="45">
        <v>42</v>
      </c>
      <c r="L23" s="53" t="s">
        <v>49</v>
      </c>
      <c r="M23" s="69">
        <v>12</v>
      </c>
      <c r="N23" s="69">
        <v>9</v>
      </c>
    </row>
    <row r="24" spans="1:22" ht="14.15" customHeight="1" x14ac:dyDescent="0.35">
      <c r="A24" s="122"/>
      <c r="B24" s="42" t="s">
        <v>22</v>
      </c>
      <c r="C24" s="47">
        <v>53</v>
      </c>
      <c r="D24" s="41">
        <f t="shared" si="1"/>
        <v>27</v>
      </c>
      <c r="E24" s="45">
        <v>80</v>
      </c>
      <c r="G24" s="122"/>
      <c r="H24" s="42" t="s">
        <v>22</v>
      </c>
      <c r="I24" s="47">
        <v>33</v>
      </c>
      <c r="J24" s="41">
        <f t="shared" si="0"/>
        <v>4</v>
      </c>
      <c r="K24" s="45">
        <v>37</v>
      </c>
      <c r="L24" s="53" t="s">
        <v>50</v>
      </c>
      <c r="M24" s="69">
        <v>4</v>
      </c>
      <c r="N24" s="69">
        <v>4</v>
      </c>
    </row>
    <row r="25" spans="1:22" ht="14.15" customHeight="1" x14ac:dyDescent="0.35">
      <c r="A25" s="121" t="s">
        <v>38</v>
      </c>
      <c r="B25" s="42" t="s">
        <v>21</v>
      </c>
      <c r="C25" s="47">
        <v>19</v>
      </c>
      <c r="D25" s="41">
        <f t="shared" si="1"/>
        <v>4</v>
      </c>
      <c r="E25" s="45">
        <v>23</v>
      </c>
      <c r="G25" s="121" t="s">
        <v>51</v>
      </c>
      <c r="H25" s="42" t="s">
        <v>21</v>
      </c>
      <c r="I25" s="47">
        <v>70</v>
      </c>
      <c r="J25" s="41">
        <f t="shared" si="0"/>
        <v>28</v>
      </c>
      <c r="K25" s="45">
        <v>98</v>
      </c>
      <c r="L25" s="53" t="s">
        <v>51</v>
      </c>
      <c r="M25" s="69">
        <v>28</v>
      </c>
      <c r="N25" s="69">
        <f>97-68</f>
        <v>29</v>
      </c>
    </row>
    <row r="26" spans="1:22" ht="14.15" customHeight="1" x14ac:dyDescent="0.35">
      <c r="A26" s="122"/>
      <c r="B26" s="42" t="s">
        <v>22</v>
      </c>
      <c r="C26" s="47">
        <v>31</v>
      </c>
      <c r="D26" s="41">
        <f t="shared" si="1"/>
        <v>7</v>
      </c>
      <c r="E26" s="45">
        <v>38</v>
      </c>
      <c r="G26" s="122"/>
      <c r="H26" s="42" t="s">
        <v>22</v>
      </c>
      <c r="I26" s="47">
        <v>68</v>
      </c>
      <c r="J26" s="41">
        <f t="shared" si="0"/>
        <v>29</v>
      </c>
      <c r="K26" s="45">
        <v>97</v>
      </c>
      <c r="L26" s="53" t="s">
        <v>52</v>
      </c>
      <c r="M26" s="69">
        <f>74-58</f>
        <v>16</v>
      </c>
      <c r="N26" s="69">
        <f>76-60</f>
        <v>16</v>
      </c>
    </row>
    <row r="27" spans="1:22" ht="14.15" customHeight="1" x14ac:dyDescent="0.35">
      <c r="A27" s="121" t="s">
        <v>39</v>
      </c>
      <c r="B27" s="42" t="s">
        <v>21</v>
      </c>
      <c r="C27" s="47">
        <v>13</v>
      </c>
      <c r="D27" s="41">
        <f t="shared" si="1"/>
        <v>3</v>
      </c>
      <c r="E27" s="45">
        <v>16</v>
      </c>
      <c r="G27" s="121" t="s">
        <v>52</v>
      </c>
      <c r="H27" s="42" t="s">
        <v>21</v>
      </c>
      <c r="I27" s="47">
        <v>58</v>
      </c>
      <c r="J27" s="41">
        <f t="shared" si="0"/>
        <v>16</v>
      </c>
      <c r="K27" s="45">
        <v>74</v>
      </c>
      <c r="L27" s="53" t="s">
        <v>53</v>
      </c>
      <c r="M27" s="69">
        <v>18</v>
      </c>
      <c r="N27" s="69">
        <v>7</v>
      </c>
    </row>
    <row r="28" spans="1:22" ht="14.15" customHeight="1" x14ac:dyDescent="0.35">
      <c r="A28" s="122"/>
      <c r="B28" s="42" t="s">
        <v>22</v>
      </c>
      <c r="C28" s="47">
        <v>8</v>
      </c>
      <c r="D28" s="41">
        <f t="shared" si="1"/>
        <v>5</v>
      </c>
      <c r="E28" s="45">
        <v>13</v>
      </c>
      <c r="G28" s="122"/>
      <c r="H28" s="42" t="s">
        <v>22</v>
      </c>
      <c r="I28" s="47">
        <v>60</v>
      </c>
      <c r="J28" s="41">
        <f t="shared" si="0"/>
        <v>16</v>
      </c>
      <c r="K28" s="45">
        <v>76</v>
      </c>
      <c r="L28" s="53" t="s">
        <v>54</v>
      </c>
      <c r="M28" s="69">
        <f>2417-1769</f>
        <v>648</v>
      </c>
      <c r="N28" s="69">
        <f>2484-1778</f>
        <v>706</v>
      </c>
    </row>
    <row r="29" spans="1:22" ht="14.15" customHeight="1" x14ac:dyDescent="0.35">
      <c r="A29" s="121" t="s">
        <v>40</v>
      </c>
      <c r="B29" s="42" t="s">
        <v>21</v>
      </c>
      <c r="C29" s="47">
        <v>124</v>
      </c>
      <c r="D29" s="41">
        <f t="shared" si="1"/>
        <v>54</v>
      </c>
      <c r="E29" s="45">
        <v>178</v>
      </c>
      <c r="G29" s="121" t="s">
        <v>53</v>
      </c>
      <c r="H29" s="42" t="s">
        <v>21</v>
      </c>
      <c r="I29" s="45">
        <v>32</v>
      </c>
      <c r="J29" s="41">
        <f t="shared" si="0"/>
        <v>18</v>
      </c>
      <c r="K29" s="45">
        <v>50</v>
      </c>
      <c r="L29" s="53"/>
      <c r="M29" s="69"/>
      <c r="N29" s="69"/>
    </row>
    <row r="30" spans="1:22" ht="14.15" customHeight="1" x14ac:dyDescent="0.35">
      <c r="A30" s="122"/>
      <c r="B30" s="42" t="s">
        <v>22</v>
      </c>
      <c r="C30" s="47">
        <v>140</v>
      </c>
      <c r="D30" s="41">
        <f t="shared" si="1"/>
        <v>79</v>
      </c>
      <c r="E30" s="45">
        <v>219</v>
      </c>
      <c r="G30" s="122"/>
      <c r="H30" s="42" t="s">
        <v>22</v>
      </c>
      <c r="I30" s="47">
        <v>17</v>
      </c>
      <c r="J30" s="41">
        <f t="shared" si="0"/>
        <v>7</v>
      </c>
      <c r="K30" s="45">
        <v>24</v>
      </c>
      <c r="L30" s="53"/>
      <c r="M30" s="69"/>
      <c r="N30" s="69"/>
    </row>
    <row r="31" spans="1:22" ht="14.15" customHeight="1" x14ac:dyDescent="0.35">
      <c r="A31" s="121" t="s">
        <v>41</v>
      </c>
      <c r="B31" s="42" t="s">
        <v>21</v>
      </c>
      <c r="C31" s="47">
        <v>14</v>
      </c>
      <c r="D31" s="41">
        <f t="shared" si="1"/>
        <v>4</v>
      </c>
      <c r="E31" s="45">
        <v>18</v>
      </c>
      <c r="G31" s="121" t="s">
        <v>54</v>
      </c>
      <c r="H31" s="42" t="s">
        <v>21</v>
      </c>
      <c r="I31" s="45">
        <v>1796</v>
      </c>
      <c r="J31" s="41">
        <v>1284</v>
      </c>
      <c r="K31" s="45">
        <f>I31+J31</f>
        <v>3080</v>
      </c>
      <c r="L31" s="53"/>
      <c r="M31" s="69"/>
      <c r="N31" s="69"/>
    </row>
    <row r="32" spans="1:22" ht="14.15" customHeight="1" x14ac:dyDescent="0.35">
      <c r="A32" s="122"/>
      <c r="B32" s="42" t="s">
        <v>22</v>
      </c>
      <c r="C32" s="47">
        <v>12</v>
      </c>
      <c r="D32" s="41">
        <f t="shared" si="1"/>
        <v>5</v>
      </c>
      <c r="E32" s="45">
        <v>17</v>
      </c>
      <c r="G32" s="122"/>
      <c r="H32" s="42" t="s">
        <v>22</v>
      </c>
      <c r="I32" s="47">
        <v>1778</v>
      </c>
      <c r="J32" s="41">
        <v>1214</v>
      </c>
      <c r="K32" s="45">
        <f>I32+J32</f>
        <v>2992</v>
      </c>
    </row>
    <row r="33" spans="1:31" x14ac:dyDescent="0.35">
      <c r="A33" s="1" t="s">
        <v>25</v>
      </c>
      <c r="L33" s="1" t="s">
        <v>25</v>
      </c>
      <c r="M33" s="69"/>
      <c r="N33" s="69"/>
    </row>
    <row r="34" spans="1:31" ht="14.5" customHeight="1" x14ac:dyDescent="0.35">
      <c r="A34" s="2" t="s">
        <v>1</v>
      </c>
      <c r="L34" s="2" t="s">
        <v>1</v>
      </c>
      <c r="X34" s="25"/>
      <c r="Y34" s="25"/>
      <c r="Z34" s="25"/>
      <c r="AA34" s="25"/>
      <c r="AB34" s="25"/>
      <c r="AC34" s="25"/>
      <c r="AD34" s="25"/>
      <c r="AE34" s="25"/>
    </row>
    <row r="35" spans="1:31" ht="14.5" customHeight="1" x14ac:dyDescent="0.35">
      <c r="A35" s="67" t="s">
        <v>26</v>
      </c>
      <c r="B35" s="67" t="s">
        <v>27</v>
      </c>
      <c r="C35" s="67" t="s">
        <v>28</v>
      </c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14.5" customHeight="1" x14ac:dyDescent="0.35">
      <c r="A36" s="67" t="s">
        <v>29</v>
      </c>
      <c r="B36" s="68">
        <v>82</v>
      </c>
      <c r="C36" s="68">
        <v>100</v>
      </c>
      <c r="D36" s="25"/>
      <c r="E36" s="25"/>
      <c r="F36" s="25"/>
      <c r="G36" s="25"/>
      <c r="H36" s="25"/>
      <c r="I36" s="25"/>
      <c r="J36" s="25"/>
      <c r="K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ht="14.5" customHeight="1" x14ac:dyDescent="0.35">
      <c r="A37" s="67" t="s">
        <v>30</v>
      </c>
      <c r="B37" s="68">
        <v>176</v>
      </c>
      <c r="C37" s="68">
        <v>162</v>
      </c>
      <c r="D37" s="25"/>
      <c r="E37" s="25"/>
      <c r="F37" s="25"/>
      <c r="G37" s="25"/>
      <c r="H37" s="25"/>
      <c r="I37" s="25"/>
      <c r="J37" s="25"/>
      <c r="K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5" customFormat="1" ht="14.5" customHeight="1" x14ac:dyDescent="0.35">
      <c r="A38" s="67" t="s">
        <v>31</v>
      </c>
      <c r="B38" s="68">
        <v>186</v>
      </c>
      <c r="C38" s="68">
        <v>196</v>
      </c>
      <c r="D38" s="25"/>
      <c r="E38" s="25"/>
      <c r="F38" s="25"/>
      <c r="G38" s="25"/>
      <c r="H38" s="25"/>
      <c r="I38" s="25"/>
      <c r="J38" s="25"/>
      <c r="K38" s="25"/>
      <c r="L38"/>
      <c r="M38"/>
      <c r="N38"/>
      <c r="O38"/>
      <c r="P38"/>
      <c r="Q38"/>
      <c r="R38"/>
      <c r="S38"/>
      <c r="T38"/>
      <c r="U38"/>
      <c r="V38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5" customFormat="1" ht="14.5" customHeight="1" x14ac:dyDescent="0.35">
      <c r="A39" s="67" t="s">
        <v>32</v>
      </c>
      <c r="B39" s="68">
        <v>136</v>
      </c>
      <c r="C39" s="68">
        <v>139</v>
      </c>
      <c r="D39" s="25"/>
      <c r="E39" s="25"/>
      <c r="F39" s="25"/>
      <c r="G39" s="25"/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5" customFormat="1" ht="14.5" customHeight="1" x14ac:dyDescent="0.35">
      <c r="A40" s="53" t="s">
        <v>33</v>
      </c>
      <c r="B40" s="69">
        <v>146</v>
      </c>
      <c r="C40" s="69">
        <v>145</v>
      </c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/>
      <c r="S40"/>
      <c r="T40"/>
      <c r="U40"/>
      <c r="V40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5" customFormat="1" ht="14.5" customHeight="1" x14ac:dyDescent="0.35">
      <c r="A41" s="53" t="s">
        <v>34</v>
      </c>
      <c r="B41" s="69">
        <v>25</v>
      </c>
      <c r="C41" s="69">
        <v>37</v>
      </c>
      <c r="D41" s="25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/>
      <c r="S41"/>
      <c r="T41"/>
      <c r="U41"/>
      <c r="V41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15" customFormat="1" ht="14.5" customHeight="1" x14ac:dyDescent="0.35">
      <c r="A42" s="53" t="s">
        <v>35</v>
      </c>
      <c r="B42" s="69">
        <v>49</v>
      </c>
      <c r="C42" s="69">
        <v>51</v>
      </c>
      <c r="D42" s="25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/>
      <c r="S42"/>
      <c r="T42"/>
      <c r="U42"/>
      <c r="V42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5" customFormat="1" ht="14.5" customHeight="1" x14ac:dyDescent="0.35">
      <c r="A43" s="53" t="s">
        <v>36</v>
      </c>
      <c r="B43" s="69">
        <v>144</v>
      </c>
      <c r="C43" s="69">
        <v>123</v>
      </c>
      <c r="D43" s="25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/>
      <c r="S43"/>
      <c r="T43"/>
      <c r="U43"/>
      <c r="V43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15" customFormat="1" ht="14.5" customHeight="1" x14ac:dyDescent="0.35">
      <c r="A44" s="53" t="s">
        <v>37</v>
      </c>
      <c r="B44" s="69">
        <v>51</v>
      </c>
      <c r="C44" s="69">
        <v>53</v>
      </c>
      <c r="D44" s="25"/>
      <c r="E44" s="25"/>
      <c r="F44" s="25"/>
      <c r="G44" s="25"/>
      <c r="H44" s="25"/>
      <c r="I44" s="25"/>
      <c r="J44" s="25"/>
      <c r="K44" s="25"/>
      <c r="L44"/>
      <c r="M44"/>
      <c r="N44"/>
      <c r="O44"/>
      <c r="P44"/>
      <c r="Q44"/>
      <c r="R44"/>
      <c r="S44"/>
      <c r="T44"/>
      <c r="U44"/>
      <c r="V44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15" customFormat="1" ht="14.5" customHeight="1" x14ac:dyDescent="0.35">
      <c r="A45" s="53" t="s">
        <v>38</v>
      </c>
      <c r="B45" s="69">
        <v>19</v>
      </c>
      <c r="C45" s="69">
        <v>31</v>
      </c>
      <c r="D45" s="25"/>
      <c r="E45" s="25"/>
      <c r="F45" s="25"/>
      <c r="G45" s="25"/>
      <c r="H45" s="25"/>
      <c r="I45" s="25"/>
      <c r="J45" s="25"/>
      <c r="K45" s="25"/>
      <c r="L45"/>
      <c r="M45"/>
      <c r="N45"/>
      <c r="O45"/>
      <c r="P45"/>
      <c r="Q45"/>
      <c r="R45"/>
      <c r="S45"/>
      <c r="T45"/>
      <c r="U45"/>
      <c r="V4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5" customFormat="1" ht="14.5" customHeight="1" x14ac:dyDescent="0.35">
      <c r="A46" s="53" t="s">
        <v>39</v>
      </c>
      <c r="B46" s="69">
        <v>13</v>
      </c>
      <c r="C46" s="69">
        <v>8</v>
      </c>
      <c r="D46" s="25"/>
      <c r="E46" s="25"/>
      <c r="F46" s="25"/>
      <c r="G46" s="25"/>
      <c r="H46" s="25"/>
      <c r="I46" s="25"/>
      <c r="J46" s="25"/>
      <c r="K46" s="25"/>
      <c r="L46"/>
      <c r="M46"/>
      <c r="N46"/>
      <c r="O46"/>
      <c r="P46"/>
      <c r="Q46"/>
      <c r="R46"/>
      <c r="S46"/>
      <c r="T46"/>
      <c r="U46"/>
      <c r="V46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15" customFormat="1" ht="14.5" customHeight="1" x14ac:dyDescent="0.35">
      <c r="A47" s="53" t="s">
        <v>40</v>
      </c>
      <c r="B47" s="69">
        <v>124</v>
      </c>
      <c r="C47" s="69">
        <v>140</v>
      </c>
      <c r="D47" s="25"/>
      <c r="E47" s="25"/>
      <c r="F47" s="25"/>
      <c r="G47" s="25"/>
      <c r="H47" s="25"/>
      <c r="I47" s="25"/>
      <c r="J47" s="25"/>
      <c r="K47" s="25"/>
      <c r="L47"/>
      <c r="M47"/>
      <c r="N47"/>
      <c r="O47"/>
      <c r="P47"/>
      <c r="Q47"/>
      <c r="R47"/>
      <c r="S47"/>
      <c r="T47"/>
      <c r="U47"/>
      <c r="V47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15" customFormat="1" ht="14.5" customHeight="1" x14ac:dyDescent="0.35">
      <c r="A48" s="53" t="s">
        <v>41</v>
      </c>
      <c r="B48" s="69">
        <v>14</v>
      </c>
      <c r="C48" s="69">
        <v>12</v>
      </c>
      <c r="D48" s="25"/>
      <c r="E48" s="25"/>
      <c r="F48" s="25"/>
      <c r="G48" s="25"/>
      <c r="H48" s="25"/>
      <c r="I48" s="25"/>
      <c r="J48" s="25"/>
      <c r="K48" s="25"/>
      <c r="L48"/>
      <c r="M48"/>
      <c r="N48"/>
      <c r="O48"/>
      <c r="P48"/>
      <c r="Q48"/>
      <c r="R48"/>
      <c r="S48"/>
      <c r="T48"/>
      <c r="U48"/>
      <c r="V48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15" customFormat="1" ht="14.5" customHeight="1" x14ac:dyDescent="0.35">
      <c r="A49" s="53" t="s">
        <v>42</v>
      </c>
      <c r="B49" s="69">
        <v>50</v>
      </c>
      <c r="C49" s="69">
        <v>47</v>
      </c>
      <c r="D49" s="25"/>
      <c r="E49" s="25"/>
      <c r="F49" s="25"/>
      <c r="G49" s="25"/>
      <c r="H49" s="25"/>
      <c r="I49" s="25"/>
      <c r="J49" s="25"/>
      <c r="K49" s="25"/>
      <c r="L49"/>
      <c r="M49"/>
      <c r="N49"/>
      <c r="O49"/>
      <c r="P49"/>
      <c r="Q49"/>
      <c r="R49"/>
      <c r="S49"/>
      <c r="T49"/>
      <c r="U49"/>
      <c r="V49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15" customFormat="1" ht="14.5" customHeight="1" x14ac:dyDescent="0.35">
      <c r="A50" s="53" t="s">
        <v>43</v>
      </c>
      <c r="B50" s="69">
        <v>32</v>
      </c>
      <c r="C50" s="69">
        <v>29</v>
      </c>
      <c r="D50" s="25"/>
      <c r="E50" s="25"/>
      <c r="F50" s="25"/>
      <c r="G50" s="25"/>
      <c r="H50" s="25"/>
      <c r="I50" s="25"/>
      <c r="J50" s="25"/>
      <c r="K50" s="25"/>
      <c r="L50"/>
      <c r="M50"/>
      <c r="N50"/>
      <c r="O50"/>
      <c r="P50"/>
      <c r="Q50"/>
      <c r="R50"/>
      <c r="S50"/>
      <c r="T50"/>
      <c r="U50"/>
      <c r="V50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14.5" customHeight="1" x14ac:dyDescent="0.35">
      <c r="A51" s="53" t="s">
        <v>44</v>
      </c>
      <c r="B51" s="69">
        <v>82</v>
      </c>
      <c r="C51" s="69">
        <v>87</v>
      </c>
      <c r="D51" s="25"/>
      <c r="E51" s="25"/>
      <c r="F51" s="25"/>
      <c r="G51" s="25"/>
      <c r="H51" s="25"/>
      <c r="I51" s="25"/>
      <c r="J51" s="25"/>
      <c r="K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ht="14.5" customHeight="1" x14ac:dyDescent="0.35">
      <c r="A52" s="53" t="s">
        <v>45</v>
      </c>
      <c r="B52" s="69">
        <v>51</v>
      </c>
      <c r="C52" s="69">
        <v>64</v>
      </c>
    </row>
    <row r="53" spans="1:31" ht="14.5" customHeight="1" x14ac:dyDescent="0.35">
      <c r="A53" s="53" t="s">
        <v>46</v>
      </c>
      <c r="B53" s="69">
        <v>55</v>
      </c>
      <c r="C53" s="69">
        <v>47</v>
      </c>
    </row>
    <row r="54" spans="1:31" ht="14.5" customHeight="1" x14ac:dyDescent="0.35">
      <c r="A54" s="53" t="s">
        <v>47</v>
      </c>
      <c r="B54" s="69">
        <v>61</v>
      </c>
      <c r="C54" s="69">
        <v>49</v>
      </c>
    </row>
    <row r="55" spans="1:31" ht="14.5" customHeight="1" x14ac:dyDescent="0.35">
      <c r="A55" s="53" t="s">
        <v>48</v>
      </c>
      <c r="B55" s="69">
        <v>30</v>
      </c>
      <c r="C55" s="69">
        <v>20</v>
      </c>
    </row>
    <row r="56" spans="1:31" ht="14.5" customHeight="1" x14ac:dyDescent="0.35">
      <c r="A56" s="53" t="s">
        <v>49</v>
      </c>
      <c r="B56" s="69">
        <v>45</v>
      </c>
      <c r="C56" s="69">
        <v>60</v>
      </c>
    </row>
    <row r="57" spans="1:31" ht="14.5" customHeight="1" x14ac:dyDescent="0.35">
      <c r="A57" s="53" t="s">
        <v>50</v>
      </c>
      <c r="B57" s="69">
        <v>38</v>
      </c>
      <c r="C57" s="69">
        <v>33</v>
      </c>
    </row>
    <row r="58" spans="1:31" ht="14.5" customHeight="1" x14ac:dyDescent="0.35">
      <c r="A58" s="53" t="s">
        <v>51</v>
      </c>
      <c r="B58" s="69">
        <v>70</v>
      </c>
      <c r="C58" s="69">
        <v>68</v>
      </c>
    </row>
    <row r="59" spans="1:31" ht="14.5" customHeight="1" x14ac:dyDescent="0.35">
      <c r="A59" s="53" t="s">
        <v>52</v>
      </c>
      <c r="B59" s="69">
        <v>58</v>
      </c>
      <c r="C59" s="69">
        <v>60</v>
      </c>
    </row>
    <row r="60" spans="1:31" ht="14.5" customHeight="1" x14ac:dyDescent="0.35">
      <c r="A60" s="53" t="s">
        <v>53</v>
      </c>
      <c r="B60" s="69">
        <v>32</v>
      </c>
      <c r="C60" s="69">
        <v>17</v>
      </c>
    </row>
    <row r="61" spans="1:31" ht="14.5" customHeight="1" x14ac:dyDescent="0.35">
      <c r="A61" s="53" t="s">
        <v>54</v>
      </c>
      <c r="B61" s="69">
        <v>1769</v>
      </c>
      <c r="C61" s="69">
        <v>1778</v>
      </c>
    </row>
    <row r="62" spans="1:31" ht="14.5" customHeight="1" x14ac:dyDescent="0.35">
      <c r="A62" s="53"/>
      <c r="B62" s="69"/>
      <c r="C62" s="69"/>
    </row>
    <row r="63" spans="1:31" ht="14.5" customHeight="1" x14ac:dyDescent="0.35">
      <c r="A63" s="53"/>
      <c r="B63" s="69"/>
      <c r="C63" s="69"/>
    </row>
    <row r="64" spans="1:31" ht="14.5" customHeight="1" x14ac:dyDescent="0.35">
      <c r="A64" s="53"/>
      <c r="B64" s="69"/>
      <c r="C64" s="69"/>
    </row>
    <row r="65" spans="1:11" ht="14.5" customHeight="1" x14ac:dyDescent="0.35">
      <c r="A65" s="53"/>
      <c r="B65" s="69"/>
      <c r="C65" s="69"/>
    </row>
    <row r="66" spans="1:11" ht="14.5" customHeight="1" x14ac:dyDescent="0.35">
      <c r="A66" s="1" t="s">
        <v>25</v>
      </c>
      <c r="B66" s="69"/>
      <c r="C66" s="69"/>
    </row>
    <row r="67" spans="1:11" ht="14.5" customHeight="1" x14ac:dyDescent="0.35">
      <c r="A67" s="2" t="s">
        <v>1</v>
      </c>
    </row>
    <row r="68" spans="1:11" ht="14.5" customHeight="1" x14ac:dyDescent="0.35">
      <c r="I68" s="116" t="s">
        <v>61</v>
      </c>
      <c r="J68" s="116"/>
      <c r="K68" s="116"/>
    </row>
    <row r="69" spans="1:11" ht="14.5" customHeight="1" x14ac:dyDescent="0.35"/>
    <row r="70" spans="1:11" ht="14.5" customHeight="1" x14ac:dyDescent="0.35"/>
    <row r="71" spans="1:11" ht="14.5" customHeight="1" x14ac:dyDescent="0.35"/>
    <row r="72" spans="1:11" ht="14.5" customHeight="1" x14ac:dyDescent="0.35"/>
    <row r="73" spans="1:11" ht="14.5" customHeight="1" x14ac:dyDescent="0.35"/>
    <row r="74" spans="1:11" ht="14.5" customHeight="1" x14ac:dyDescent="0.35"/>
    <row r="75" spans="1:11" ht="14.5" customHeight="1" x14ac:dyDescent="0.35"/>
    <row r="76" spans="1:11" ht="14.5" customHeight="1" x14ac:dyDescent="0.35"/>
    <row r="77" spans="1:11" ht="14.5" customHeight="1" x14ac:dyDescent="0.35"/>
    <row r="78" spans="1:11" ht="14.5" customHeight="1" x14ac:dyDescent="0.35"/>
    <row r="79" spans="1:11" ht="14.5" customHeight="1" x14ac:dyDescent="0.35"/>
    <row r="80" spans="1:11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spans="2:5" ht="14.5" customHeight="1" x14ac:dyDescent="0.35"/>
    <row r="114" spans="2:5" ht="14.5" customHeight="1" x14ac:dyDescent="0.35"/>
    <row r="115" spans="2:5" ht="14.5" customHeight="1" x14ac:dyDescent="0.35"/>
    <row r="116" spans="2:5" ht="14.5" customHeight="1" x14ac:dyDescent="0.35"/>
    <row r="117" spans="2:5" ht="14.5" customHeight="1" x14ac:dyDescent="0.35"/>
    <row r="118" spans="2:5" ht="14.5" customHeight="1" x14ac:dyDescent="0.35"/>
    <row r="119" spans="2:5" ht="14.5" customHeight="1" x14ac:dyDescent="0.35"/>
    <row r="120" spans="2:5" ht="14.5" customHeight="1" x14ac:dyDescent="0.35"/>
    <row r="121" spans="2:5" ht="14.5" customHeight="1" x14ac:dyDescent="0.35"/>
    <row r="122" spans="2:5" ht="14.5" customHeight="1" x14ac:dyDescent="0.35"/>
    <row r="123" spans="2:5" ht="14.5" customHeight="1" x14ac:dyDescent="0.35"/>
    <row r="124" spans="2:5" ht="14.5" customHeight="1" x14ac:dyDescent="0.35"/>
    <row r="125" spans="2:5" ht="14.5" customHeight="1" x14ac:dyDescent="0.35"/>
    <row r="126" spans="2:5" ht="14.5" customHeight="1" x14ac:dyDescent="0.35"/>
    <row r="127" spans="2:5" ht="14.5" customHeight="1" x14ac:dyDescent="0.35">
      <c r="B127" s="1"/>
      <c r="C127" s="1"/>
      <c r="D127" s="1"/>
      <c r="E127" s="1"/>
    </row>
    <row r="128" spans="2:5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  <row r="187" ht="14.5" customHeight="1" x14ac:dyDescent="0.35"/>
  </sheetData>
  <mergeCells count="39">
    <mergeCell ref="I1:K1"/>
    <mergeCell ref="U1:W1"/>
    <mergeCell ref="A4:B6"/>
    <mergeCell ref="C4:E4"/>
    <mergeCell ref="G4:H6"/>
    <mergeCell ref="I4:K4"/>
    <mergeCell ref="C5:C6"/>
    <mergeCell ref="D5:D6"/>
    <mergeCell ref="E5:E6"/>
    <mergeCell ref="I5:I6"/>
    <mergeCell ref="J5:J6"/>
    <mergeCell ref="K5:K6"/>
    <mergeCell ref="A7:A8"/>
    <mergeCell ref="G7:G8"/>
    <mergeCell ref="A9:A10"/>
    <mergeCell ref="G9:G10"/>
    <mergeCell ref="A11:A12"/>
    <mergeCell ref="G11:G12"/>
    <mergeCell ref="A13:A14"/>
    <mergeCell ref="G13:G14"/>
    <mergeCell ref="A15:A16"/>
    <mergeCell ref="G15:G16"/>
    <mergeCell ref="A17:A18"/>
    <mergeCell ref="G17:G18"/>
    <mergeCell ref="A19:A20"/>
    <mergeCell ref="G19:G20"/>
    <mergeCell ref="A21:A22"/>
    <mergeCell ref="G21:G22"/>
    <mergeCell ref="A23:A24"/>
    <mergeCell ref="G23:G24"/>
    <mergeCell ref="A31:A32"/>
    <mergeCell ref="G31:G32"/>
    <mergeCell ref="I68:K68"/>
    <mergeCell ref="A25:A26"/>
    <mergeCell ref="G25:G26"/>
    <mergeCell ref="A27:A28"/>
    <mergeCell ref="G27:G28"/>
    <mergeCell ref="A29:A30"/>
    <mergeCell ref="G29:G30"/>
  </mergeCells>
  <hyperlinks>
    <hyperlink ref="I1:K1" location="Inhalt_Gewerbe!A1" display="zurück zur Übersicht"/>
    <hyperlink ref="U1:W1" location="Inhalt_Gewerbe!A1" display="zurück zur Übersicht"/>
    <hyperlink ref="I68:K68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</oddHeader>
    <oddFooter>&amp;L&amp;8*im Sinne von Diversität&amp;C&amp;"Arial,Standard"&amp;8&amp;P von &amp;N&amp;R&amp;"Arial,Standard"&amp;8http://interkulturelle.wetterau.de/projekte/monitor-vielfalt-in-der-wetterau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187"/>
  <sheetViews>
    <sheetView showGridLines="0" view="pageLayout" zoomScale="60" zoomScaleNormal="100" zoomScalePageLayoutView="60" workbookViewId="0">
      <selection activeCell="I1" sqref="I1:K1"/>
    </sheetView>
  </sheetViews>
  <sheetFormatPr baseColWidth="10" defaultColWidth="10.81640625" defaultRowHeight="14.5" x14ac:dyDescent="0.35"/>
  <cols>
    <col min="1" max="1" width="16" customWidth="1"/>
    <col min="2" max="2" width="12.54296875" customWidth="1"/>
    <col min="3" max="5" width="11.453125" customWidth="1"/>
    <col min="6" max="6" width="4.81640625" customWidth="1"/>
    <col min="7" max="7" width="16" customWidth="1"/>
    <col min="8" max="8" width="12.54296875" customWidth="1"/>
    <col min="9" max="54" width="11.453125" customWidth="1"/>
  </cols>
  <sheetData>
    <row r="1" spans="1:23" x14ac:dyDescent="0.35">
      <c r="A1" s="21" t="s">
        <v>57</v>
      </c>
      <c r="B1" s="1"/>
      <c r="C1" s="1"/>
      <c r="D1" s="1"/>
      <c r="E1" s="1"/>
      <c r="I1" s="116" t="s">
        <v>61</v>
      </c>
      <c r="J1" s="116"/>
      <c r="K1" s="116"/>
      <c r="O1" s="25"/>
      <c r="P1" s="25"/>
      <c r="Q1" s="25"/>
      <c r="R1" s="25"/>
      <c r="S1" s="25"/>
      <c r="T1" s="25"/>
      <c r="U1" s="123" t="s">
        <v>61</v>
      </c>
      <c r="V1" s="123"/>
      <c r="W1" s="123"/>
    </row>
    <row r="2" spans="1:23" x14ac:dyDescent="0.35">
      <c r="A2" s="1" t="s">
        <v>58</v>
      </c>
      <c r="B2" s="1"/>
      <c r="C2" s="37"/>
      <c r="D2" s="37"/>
      <c r="E2" s="1"/>
      <c r="L2" s="67" t="s">
        <v>55</v>
      </c>
      <c r="M2" s="67" t="s">
        <v>27</v>
      </c>
      <c r="N2" s="67" t="s">
        <v>28</v>
      </c>
      <c r="O2" s="25"/>
      <c r="P2" s="25"/>
      <c r="Q2" s="25"/>
      <c r="R2" s="25"/>
      <c r="S2" s="25"/>
      <c r="T2" s="25"/>
      <c r="U2" s="25"/>
      <c r="V2" s="25"/>
    </row>
    <row r="3" spans="1:23" x14ac:dyDescent="0.35">
      <c r="A3" s="1"/>
      <c r="B3" s="1"/>
      <c r="C3" s="1"/>
      <c r="D3" s="1"/>
      <c r="E3" s="1"/>
      <c r="L3" s="67" t="s">
        <v>29</v>
      </c>
      <c r="M3" s="68">
        <v>28</v>
      </c>
      <c r="N3" s="68">
        <v>26</v>
      </c>
      <c r="O3" s="25"/>
      <c r="P3" s="25"/>
      <c r="Q3" s="25"/>
      <c r="R3" s="25"/>
      <c r="S3" s="25"/>
      <c r="T3" s="25"/>
      <c r="U3" s="25"/>
      <c r="V3" s="25"/>
    </row>
    <row r="4" spans="1:23" x14ac:dyDescent="0.35">
      <c r="A4" s="99" t="s">
        <v>12</v>
      </c>
      <c r="B4" s="100"/>
      <c r="C4" s="105" t="s">
        <v>13</v>
      </c>
      <c r="D4" s="106"/>
      <c r="E4" s="107"/>
      <c r="G4" s="99" t="s">
        <v>12</v>
      </c>
      <c r="H4" s="100"/>
      <c r="I4" s="105" t="s">
        <v>13</v>
      </c>
      <c r="J4" s="106"/>
      <c r="K4" s="107"/>
      <c r="L4" s="67" t="s">
        <v>30</v>
      </c>
      <c r="M4" s="68">
        <v>83</v>
      </c>
      <c r="N4" s="68">
        <v>89</v>
      </c>
      <c r="O4" s="25"/>
      <c r="P4" s="25"/>
      <c r="Q4" s="25"/>
      <c r="R4" s="25"/>
      <c r="S4" s="25"/>
      <c r="T4" s="25"/>
      <c r="U4" s="25"/>
      <c r="V4" s="25"/>
    </row>
    <row r="5" spans="1:23" x14ac:dyDescent="0.35">
      <c r="A5" s="101"/>
      <c r="B5" s="102"/>
      <c r="C5" s="108" t="s">
        <v>0</v>
      </c>
      <c r="D5" s="108" t="s">
        <v>14</v>
      </c>
      <c r="E5" s="108" t="s">
        <v>10</v>
      </c>
      <c r="G5" s="101"/>
      <c r="H5" s="102"/>
      <c r="I5" s="108" t="s">
        <v>0</v>
      </c>
      <c r="J5" s="108" t="s">
        <v>14</v>
      </c>
      <c r="K5" s="108" t="s">
        <v>10</v>
      </c>
      <c r="L5" s="67" t="s">
        <v>31</v>
      </c>
      <c r="M5" s="68">
        <v>127</v>
      </c>
      <c r="N5" s="68">
        <v>115</v>
      </c>
      <c r="O5" s="25"/>
      <c r="P5" s="25"/>
      <c r="Q5" s="25"/>
      <c r="R5" s="25"/>
      <c r="S5" s="25"/>
      <c r="T5" s="25"/>
      <c r="U5" s="25"/>
      <c r="V5" s="25"/>
    </row>
    <row r="6" spans="1:23" x14ac:dyDescent="0.35">
      <c r="A6" s="103"/>
      <c r="B6" s="104"/>
      <c r="C6" s="109"/>
      <c r="D6" s="109"/>
      <c r="E6" s="109"/>
      <c r="G6" s="103"/>
      <c r="H6" s="104"/>
      <c r="I6" s="109"/>
      <c r="J6" s="109"/>
      <c r="K6" s="109"/>
      <c r="L6" s="67" t="s">
        <v>32</v>
      </c>
      <c r="M6" s="68">
        <v>49</v>
      </c>
      <c r="N6" s="68">
        <v>53</v>
      </c>
      <c r="O6" s="25"/>
      <c r="P6" s="25"/>
      <c r="Q6" s="25"/>
      <c r="R6" s="25"/>
      <c r="S6" s="25"/>
      <c r="T6" s="25"/>
      <c r="U6" s="25"/>
      <c r="V6" s="25"/>
    </row>
    <row r="7" spans="1:23" ht="14.15" customHeight="1" x14ac:dyDescent="0.35">
      <c r="A7" s="119" t="s">
        <v>29</v>
      </c>
      <c r="B7" s="40" t="s">
        <v>21</v>
      </c>
      <c r="C7" s="41">
        <v>75</v>
      </c>
      <c r="D7" s="41">
        <v>28</v>
      </c>
      <c r="E7" s="41">
        <v>103</v>
      </c>
      <c r="G7" s="121" t="s">
        <v>42</v>
      </c>
      <c r="H7" s="42" t="s">
        <v>21</v>
      </c>
      <c r="I7" s="47">
        <v>42</v>
      </c>
      <c r="J7" s="41">
        <v>15</v>
      </c>
      <c r="K7" s="45">
        <v>57</v>
      </c>
      <c r="L7" s="53" t="s">
        <v>33</v>
      </c>
      <c r="M7" s="69">
        <v>55</v>
      </c>
      <c r="N7" s="69">
        <v>42</v>
      </c>
      <c r="O7" s="25"/>
      <c r="P7" s="25"/>
      <c r="Q7" s="25"/>
      <c r="R7" s="25"/>
      <c r="S7" s="25"/>
      <c r="T7" s="25"/>
      <c r="U7" s="25"/>
      <c r="V7" s="25"/>
    </row>
    <row r="8" spans="1:23" ht="14.15" customHeight="1" x14ac:dyDescent="0.35">
      <c r="A8" s="120"/>
      <c r="B8" s="40" t="s">
        <v>22</v>
      </c>
      <c r="C8" s="41">
        <v>72</v>
      </c>
      <c r="D8" s="41">
        <v>26</v>
      </c>
      <c r="E8" s="41">
        <v>98</v>
      </c>
      <c r="G8" s="122"/>
      <c r="H8" s="42" t="s">
        <v>22</v>
      </c>
      <c r="I8" s="47">
        <v>27</v>
      </c>
      <c r="J8" s="41">
        <v>9</v>
      </c>
      <c r="K8" s="45">
        <v>36</v>
      </c>
      <c r="L8" s="53" t="s">
        <v>34</v>
      </c>
      <c r="M8" s="69">
        <v>4</v>
      </c>
      <c r="N8" s="69">
        <v>3</v>
      </c>
      <c r="O8" s="25"/>
      <c r="P8" s="25"/>
      <c r="Q8" s="25"/>
      <c r="R8" s="25"/>
      <c r="S8" s="25"/>
      <c r="T8" s="25"/>
      <c r="U8" s="25"/>
      <c r="V8" s="25"/>
    </row>
    <row r="9" spans="1:23" ht="14.15" customHeight="1" x14ac:dyDescent="0.35">
      <c r="A9" s="119" t="s">
        <v>30</v>
      </c>
      <c r="B9" s="40" t="s">
        <v>21</v>
      </c>
      <c r="C9" s="41">
        <v>196</v>
      </c>
      <c r="D9" s="41">
        <v>83</v>
      </c>
      <c r="E9" s="41">
        <v>279</v>
      </c>
      <c r="G9" s="121" t="s">
        <v>43</v>
      </c>
      <c r="H9" s="42" t="s">
        <v>21</v>
      </c>
      <c r="I9" s="47">
        <v>34</v>
      </c>
      <c r="J9" s="41">
        <v>3</v>
      </c>
      <c r="K9" s="45">
        <v>37</v>
      </c>
      <c r="L9" s="53" t="s">
        <v>35</v>
      </c>
      <c r="M9" s="69">
        <v>19</v>
      </c>
      <c r="N9" s="69">
        <v>7</v>
      </c>
      <c r="O9" s="25"/>
      <c r="P9" s="25"/>
      <c r="Q9" s="25"/>
      <c r="R9" s="25"/>
      <c r="S9" s="25"/>
      <c r="T9" s="25"/>
      <c r="U9" s="25"/>
      <c r="V9" s="25"/>
    </row>
    <row r="10" spans="1:23" ht="14.15" customHeight="1" x14ac:dyDescent="0.35">
      <c r="A10" s="120"/>
      <c r="B10" s="40" t="s">
        <v>22</v>
      </c>
      <c r="C10" s="41">
        <v>174</v>
      </c>
      <c r="D10" s="41">
        <v>89</v>
      </c>
      <c r="E10" s="41">
        <v>263</v>
      </c>
      <c r="G10" s="122"/>
      <c r="H10" s="42" t="s">
        <v>22</v>
      </c>
      <c r="I10" s="47">
        <v>41</v>
      </c>
      <c r="J10" s="41">
        <v>2</v>
      </c>
      <c r="K10" s="45">
        <v>43</v>
      </c>
      <c r="L10" s="53" t="s">
        <v>36</v>
      </c>
      <c r="M10" s="69">
        <v>79</v>
      </c>
      <c r="N10" s="69">
        <v>104</v>
      </c>
      <c r="O10" s="25"/>
      <c r="P10" s="25"/>
      <c r="Q10" s="25"/>
      <c r="R10" s="25"/>
      <c r="S10" s="25"/>
      <c r="T10" s="25"/>
      <c r="U10" s="25"/>
      <c r="V10" s="25"/>
    </row>
    <row r="11" spans="1:23" ht="14.15" customHeight="1" x14ac:dyDescent="0.35">
      <c r="A11" s="119" t="s">
        <v>31</v>
      </c>
      <c r="B11" s="40" t="s">
        <v>21</v>
      </c>
      <c r="C11" s="41">
        <v>221</v>
      </c>
      <c r="D11" s="41">
        <v>127</v>
      </c>
      <c r="E11" s="41">
        <v>348</v>
      </c>
      <c r="G11" s="121" t="s">
        <v>44</v>
      </c>
      <c r="H11" s="42" t="s">
        <v>21</v>
      </c>
      <c r="I11" s="47">
        <v>113</v>
      </c>
      <c r="J11" s="41">
        <v>17</v>
      </c>
      <c r="K11" s="45">
        <v>130</v>
      </c>
      <c r="L11" s="53" t="s">
        <v>37</v>
      </c>
      <c r="M11" s="69">
        <v>16</v>
      </c>
      <c r="N11" s="69">
        <v>5</v>
      </c>
      <c r="O11" s="25"/>
      <c r="P11" s="25"/>
      <c r="Q11" s="25"/>
      <c r="R11" s="25"/>
      <c r="S11" s="25"/>
      <c r="T11" s="25"/>
      <c r="U11" s="25"/>
      <c r="V11" s="25"/>
    </row>
    <row r="12" spans="1:23" ht="14.15" customHeight="1" x14ac:dyDescent="0.35">
      <c r="A12" s="120"/>
      <c r="B12" s="42" t="s">
        <v>22</v>
      </c>
      <c r="C12" s="41">
        <v>168</v>
      </c>
      <c r="D12" s="41">
        <v>115</v>
      </c>
      <c r="E12" s="41">
        <v>283</v>
      </c>
      <c r="G12" s="122"/>
      <c r="H12" s="42" t="s">
        <v>22</v>
      </c>
      <c r="I12" s="47">
        <v>86</v>
      </c>
      <c r="J12" s="41">
        <v>16</v>
      </c>
      <c r="K12" s="45">
        <v>102</v>
      </c>
      <c r="L12" s="53" t="s">
        <v>38</v>
      </c>
      <c r="M12" s="69">
        <v>9</v>
      </c>
      <c r="N12" s="69">
        <v>4</v>
      </c>
      <c r="O12" s="25"/>
      <c r="P12" s="25"/>
      <c r="Q12" s="25"/>
      <c r="R12" s="25"/>
      <c r="S12" s="25"/>
      <c r="T12" s="25"/>
      <c r="U12" s="25"/>
      <c r="V12" s="25"/>
    </row>
    <row r="13" spans="1:23" ht="14.15" customHeight="1" x14ac:dyDescent="0.35">
      <c r="A13" s="119" t="s">
        <v>32</v>
      </c>
      <c r="B13" s="42" t="s">
        <v>21</v>
      </c>
      <c r="C13" s="41">
        <v>140</v>
      </c>
      <c r="D13" s="41">
        <v>49</v>
      </c>
      <c r="E13" s="43">
        <v>189</v>
      </c>
      <c r="G13" s="121" t="s">
        <v>45</v>
      </c>
      <c r="H13" s="42" t="s">
        <v>21</v>
      </c>
      <c r="I13" s="47">
        <v>70</v>
      </c>
      <c r="J13" s="41">
        <v>25</v>
      </c>
      <c r="K13" s="45">
        <v>95</v>
      </c>
      <c r="L13" s="53" t="s">
        <v>39</v>
      </c>
      <c r="M13" s="69">
        <v>4</v>
      </c>
      <c r="N13" s="69">
        <v>7</v>
      </c>
      <c r="O13" s="25"/>
      <c r="P13" s="25"/>
      <c r="Q13" s="25"/>
      <c r="R13" s="25"/>
      <c r="S13" s="25"/>
      <c r="T13" s="25"/>
      <c r="U13" s="25"/>
      <c r="V13" s="25"/>
    </row>
    <row r="14" spans="1:23" ht="14.15" customHeight="1" x14ac:dyDescent="0.35">
      <c r="A14" s="120"/>
      <c r="B14" s="42" t="s">
        <v>22</v>
      </c>
      <c r="C14" s="44">
        <v>246</v>
      </c>
      <c r="D14" s="41">
        <v>53</v>
      </c>
      <c r="E14" s="41">
        <v>299</v>
      </c>
      <c r="G14" s="122"/>
      <c r="H14" s="42" t="s">
        <v>22</v>
      </c>
      <c r="I14" s="47">
        <v>55</v>
      </c>
      <c r="J14" s="41">
        <v>16</v>
      </c>
      <c r="K14" s="45">
        <v>71</v>
      </c>
      <c r="L14" s="53" t="s">
        <v>40</v>
      </c>
      <c r="M14" s="69">
        <v>79</v>
      </c>
      <c r="N14" s="69">
        <v>75</v>
      </c>
      <c r="O14" s="25"/>
      <c r="P14" s="25"/>
      <c r="Q14" s="25"/>
      <c r="R14" s="25"/>
      <c r="S14" s="25"/>
      <c r="T14" s="25"/>
      <c r="U14" s="25"/>
      <c r="V14" s="25"/>
    </row>
    <row r="15" spans="1:23" ht="14.15" customHeight="1" x14ac:dyDescent="0.35">
      <c r="A15" s="121" t="s">
        <v>33</v>
      </c>
      <c r="B15" s="42" t="s">
        <v>21</v>
      </c>
      <c r="C15" s="45">
        <v>166</v>
      </c>
      <c r="D15" s="41">
        <v>55</v>
      </c>
      <c r="E15" s="46">
        <v>221</v>
      </c>
      <c r="G15" s="121" t="s">
        <v>46</v>
      </c>
      <c r="H15" s="42" t="s">
        <v>21</v>
      </c>
      <c r="I15" s="47">
        <v>29</v>
      </c>
      <c r="J15" s="41">
        <v>13</v>
      </c>
      <c r="K15" s="45">
        <v>42</v>
      </c>
      <c r="L15" s="53" t="s">
        <v>41</v>
      </c>
      <c r="M15" s="69">
        <v>15</v>
      </c>
      <c r="N15" s="69">
        <v>9</v>
      </c>
      <c r="O15" s="25"/>
      <c r="P15" s="25"/>
      <c r="Q15" s="25"/>
      <c r="R15" s="25"/>
      <c r="S15" s="25"/>
      <c r="T15" s="25"/>
      <c r="U15" s="25"/>
      <c r="V15" s="25"/>
    </row>
    <row r="16" spans="1:23" ht="14.15" customHeight="1" x14ac:dyDescent="0.35">
      <c r="A16" s="122"/>
      <c r="B16" s="42" t="s">
        <v>22</v>
      </c>
      <c r="C16" s="47">
        <v>141</v>
      </c>
      <c r="D16" s="41">
        <v>42</v>
      </c>
      <c r="E16" s="45">
        <v>183</v>
      </c>
      <c r="G16" s="122"/>
      <c r="H16" s="42" t="s">
        <v>22</v>
      </c>
      <c r="I16" s="47">
        <v>37</v>
      </c>
      <c r="J16" s="41">
        <v>14</v>
      </c>
      <c r="K16" s="45">
        <v>51</v>
      </c>
      <c r="L16" s="53" t="s">
        <v>42</v>
      </c>
      <c r="M16" s="69">
        <v>15</v>
      </c>
      <c r="N16" s="69">
        <v>9</v>
      </c>
      <c r="O16" s="25"/>
      <c r="P16" s="25"/>
      <c r="Q16" s="25"/>
      <c r="R16" s="25"/>
      <c r="S16" s="25"/>
      <c r="T16" s="25"/>
      <c r="U16" s="25"/>
      <c r="V16" s="25"/>
    </row>
    <row r="17" spans="1:22" ht="14.15" customHeight="1" x14ac:dyDescent="0.35">
      <c r="A17" s="121" t="s">
        <v>34</v>
      </c>
      <c r="B17" s="42" t="s">
        <v>21</v>
      </c>
      <c r="C17" s="45">
        <v>36</v>
      </c>
      <c r="D17" s="41">
        <v>4</v>
      </c>
      <c r="E17" s="46">
        <v>40</v>
      </c>
      <c r="G17" s="121" t="s">
        <v>47</v>
      </c>
      <c r="H17" s="42" t="s">
        <v>21</v>
      </c>
      <c r="I17" s="47">
        <v>47</v>
      </c>
      <c r="J17" s="41">
        <v>10</v>
      </c>
      <c r="K17" s="45">
        <v>57</v>
      </c>
      <c r="L17" s="53" t="s">
        <v>43</v>
      </c>
      <c r="M17" s="69">
        <v>3</v>
      </c>
      <c r="N17" s="69">
        <v>2</v>
      </c>
      <c r="O17" s="25"/>
      <c r="P17" s="25"/>
      <c r="Q17" s="25"/>
      <c r="R17" s="25"/>
      <c r="S17" s="25"/>
      <c r="T17" s="25"/>
      <c r="U17" s="25"/>
      <c r="V17" s="25"/>
    </row>
    <row r="18" spans="1:22" ht="14.15" customHeight="1" x14ac:dyDescent="0.35">
      <c r="A18" s="122"/>
      <c r="B18" s="42" t="s">
        <v>22</v>
      </c>
      <c r="C18" s="47">
        <v>33</v>
      </c>
      <c r="D18" s="41">
        <v>3</v>
      </c>
      <c r="E18" s="45">
        <v>36</v>
      </c>
      <c r="G18" s="122"/>
      <c r="H18" s="42" t="s">
        <v>22</v>
      </c>
      <c r="I18" s="47">
        <v>63</v>
      </c>
      <c r="J18" s="41">
        <v>9</v>
      </c>
      <c r="K18" s="45">
        <v>72</v>
      </c>
      <c r="L18" s="53" t="s">
        <v>44</v>
      </c>
      <c r="M18" s="69">
        <v>17</v>
      </c>
      <c r="N18" s="69">
        <v>16</v>
      </c>
    </row>
    <row r="19" spans="1:22" ht="14.15" customHeight="1" x14ac:dyDescent="0.35">
      <c r="A19" s="121" t="s">
        <v>35</v>
      </c>
      <c r="B19" s="42" t="s">
        <v>21</v>
      </c>
      <c r="C19" s="45">
        <v>46</v>
      </c>
      <c r="D19" s="41">
        <v>19</v>
      </c>
      <c r="E19" s="45">
        <v>65</v>
      </c>
      <c r="G19" s="121" t="s">
        <v>48</v>
      </c>
      <c r="H19" s="42" t="s">
        <v>21</v>
      </c>
      <c r="I19" s="47">
        <v>32</v>
      </c>
      <c r="J19" s="41">
        <v>4</v>
      </c>
      <c r="K19" s="45">
        <v>36</v>
      </c>
      <c r="L19" s="53" t="s">
        <v>45</v>
      </c>
      <c r="M19" s="69">
        <v>25</v>
      </c>
      <c r="N19" s="69">
        <v>16</v>
      </c>
    </row>
    <row r="20" spans="1:22" ht="14.15" customHeight="1" x14ac:dyDescent="0.35">
      <c r="A20" s="122"/>
      <c r="B20" s="42" t="s">
        <v>22</v>
      </c>
      <c r="C20" s="47">
        <v>37</v>
      </c>
      <c r="D20" s="41">
        <v>7</v>
      </c>
      <c r="E20" s="45">
        <v>44</v>
      </c>
      <c r="G20" s="122"/>
      <c r="H20" s="42" t="s">
        <v>22</v>
      </c>
      <c r="I20" s="47">
        <v>24</v>
      </c>
      <c r="J20" s="41">
        <v>6</v>
      </c>
      <c r="K20" s="45">
        <v>30</v>
      </c>
      <c r="L20" s="53" t="s">
        <v>46</v>
      </c>
      <c r="M20" s="69">
        <v>13</v>
      </c>
      <c r="N20" s="69">
        <v>14</v>
      </c>
    </row>
    <row r="21" spans="1:22" ht="14.15" customHeight="1" x14ac:dyDescent="0.35">
      <c r="A21" s="121" t="s">
        <v>36</v>
      </c>
      <c r="B21" s="42" t="s">
        <v>21</v>
      </c>
      <c r="C21" s="45">
        <v>163</v>
      </c>
      <c r="D21" s="41">
        <v>79</v>
      </c>
      <c r="E21" s="45">
        <v>242</v>
      </c>
      <c r="G21" s="121" t="s">
        <v>49</v>
      </c>
      <c r="H21" s="42" t="s">
        <v>21</v>
      </c>
      <c r="I21" s="47">
        <v>37</v>
      </c>
      <c r="J21" s="41">
        <v>5</v>
      </c>
      <c r="K21" s="45">
        <v>42</v>
      </c>
      <c r="L21" s="53" t="s">
        <v>47</v>
      </c>
      <c r="M21" s="69">
        <v>10</v>
      </c>
      <c r="N21" s="69">
        <v>9</v>
      </c>
    </row>
    <row r="22" spans="1:22" ht="14.15" customHeight="1" x14ac:dyDescent="0.35">
      <c r="A22" s="122"/>
      <c r="B22" s="42" t="s">
        <v>22</v>
      </c>
      <c r="C22" s="47">
        <v>173</v>
      </c>
      <c r="D22" s="41">
        <v>104</v>
      </c>
      <c r="E22" s="45">
        <v>277</v>
      </c>
      <c r="G22" s="122"/>
      <c r="H22" s="42" t="s">
        <v>22</v>
      </c>
      <c r="I22" s="47">
        <v>36</v>
      </c>
      <c r="J22" s="41">
        <v>1</v>
      </c>
      <c r="K22" s="45">
        <v>37</v>
      </c>
      <c r="L22" s="53" t="s">
        <v>48</v>
      </c>
      <c r="M22" s="69">
        <v>4</v>
      </c>
      <c r="N22" s="69">
        <v>6</v>
      </c>
    </row>
    <row r="23" spans="1:22" ht="14.15" customHeight="1" x14ac:dyDescent="0.35">
      <c r="A23" s="121" t="s">
        <v>37</v>
      </c>
      <c r="B23" s="42" t="s">
        <v>21</v>
      </c>
      <c r="C23" s="47">
        <v>33</v>
      </c>
      <c r="D23" s="41">
        <v>16</v>
      </c>
      <c r="E23" s="45">
        <v>49</v>
      </c>
      <c r="G23" s="121" t="s">
        <v>50</v>
      </c>
      <c r="H23" s="42" t="s">
        <v>21</v>
      </c>
      <c r="I23" s="47">
        <v>34</v>
      </c>
      <c r="J23" s="41">
        <v>1</v>
      </c>
      <c r="K23" s="45">
        <v>35</v>
      </c>
      <c r="L23" s="53" t="s">
        <v>49</v>
      </c>
      <c r="M23" s="69">
        <v>5</v>
      </c>
      <c r="N23" s="69">
        <v>1</v>
      </c>
    </row>
    <row r="24" spans="1:22" ht="14.15" customHeight="1" x14ac:dyDescent="0.35">
      <c r="A24" s="122"/>
      <c r="B24" s="42" t="s">
        <v>22</v>
      </c>
      <c r="C24" s="47">
        <v>39</v>
      </c>
      <c r="D24" s="41">
        <v>5</v>
      </c>
      <c r="E24" s="45">
        <v>44</v>
      </c>
      <c r="G24" s="122"/>
      <c r="H24" s="42" t="s">
        <v>22</v>
      </c>
      <c r="I24" s="47">
        <v>28</v>
      </c>
      <c r="J24" s="41">
        <v>2</v>
      </c>
      <c r="K24" s="45">
        <v>30</v>
      </c>
      <c r="L24" s="53" t="s">
        <v>50</v>
      </c>
      <c r="M24" s="69">
        <v>1</v>
      </c>
      <c r="N24" s="69">
        <v>2</v>
      </c>
    </row>
    <row r="25" spans="1:22" ht="14.15" customHeight="1" x14ac:dyDescent="0.35">
      <c r="A25" s="121" t="s">
        <v>38</v>
      </c>
      <c r="B25" s="42" t="s">
        <v>21</v>
      </c>
      <c r="C25" s="47">
        <v>39</v>
      </c>
      <c r="D25" s="41">
        <v>9</v>
      </c>
      <c r="E25" s="45">
        <v>48</v>
      </c>
      <c r="G25" s="121" t="s">
        <v>51</v>
      </c>
      <c r="H25" s="42" t="s">
        <v>21</v>
      </c>
      <c r="I25" s="47">
        <v>80</v>
      </c>
      <c r="J25" s="41">
        <v>41</v>
      </c>
      <c r="K25" s="45">
        <v>121</v>
      </c>
      <c r="L25" s="53" t="s">
        <v>51</v>
      </c>
      <c r="M25" s="69">
        <v>41</v>
      </c>
      <c r="N25" s="69">
        <v>25</v>
      </c>
    </row>
    <row r="26" spans="1:22" ht="14.15" customHeight="1" x14ac:dyDescent="0.35">
      <c r="A26" s="122"/>
      <c r="B26" s="42" t="s">
        <v>22</v>
      </c>
      <c r="C26" s="47">
        <v>28</v>
      </c>
      <c r="D26" s="41">
        <v>4</v>
      </c>
      <c r="E26" s="45">
        <v>32</v>
      </c>
      <c r="G26" s="122"/>
      <c r="H26" s="42" t="s">
        <v>22</v>
      </c>
      <c r="I26" s="47">
        <v>76</v>
      </c>
      <c r="J26" s="41">
        <v>25</v>
      </c>
      <c r="K26" s="45">
        <v>101</v>
      </c>
      <c r="L26" s="53" t="s">
        <v>52</v>
      </c>
      <c r="M26" s="69">
        <v>15</v>
      </c>
      <c r="N26" s="69">
        <v>17</v>
      </c>
    </row>
    <row r="27" spans="1:22" ht="14.15" customHeight="1" x14ac:dyDescent="0.35">
      <c r="A27" s="121" t="s">
        <v>39</v>
      </c>
      <c r="B27" s="42" t="s">
        <v>21</v>
      </c>
      <c r="C27" s="47">
        <v>11</v>
      </c>
      <c r="D27" s="41">
        <v>4</v>
      </c>
      <c r="E27" s="45">
        <v>15</v>
      </c>
      <c r="G27" s="121" t="s">
        <v>52</v>
      </c>
      <c r="H27" s="42" t="s">
        <v>21</v>
      </c>
      <c r="I27" s="47">
        <v>49</v>
      </c>
      <c r="J27" s="41">
        <v>15</v>
      </c>
      <c r="K27" s="45">
        <v>64</v>
      </c>
      <c r="L27" s="53" t="s">
        <v>53</v>
      </c>
      <c r="M27" s="69">
        <v>9</v>
      </c>
      <c r="N27" s="69">
        <v>6</v>
      </c>
    </row>
    <row r="28" spans="1:22" ht="14.15" customHeight="1" x14ac:dyDescent="0.35">
      <c r="A28" s="122"/>
      <c r="B28" s="42" t="s">
        <v>22</v>
      </c>
      <c r="C28" s="47">
        <v>13</v>
      </c>
      <c r="D28" s="41">
        <v>7</v>
      </c>
      <c r="E28" s="45">
        <v>20</v>
      </c>
      <c r="G28" s="122"/>
      <c r="H28" s="42" t="s">
        <v>22</v>
      </c>
      <c r="I28" s="47">
        <v>65</v>
      </c>
      <c r="J28" s="41">
        <v>17</v>
      </c>
      <c r="K28" s="45">
        <v>82</v>
      </c>
      <c r="L28" s="53" t="s">
        <v>54</v>
      </c>
      <c r="M28" s="69">
        <v>725</v>
      </c>
      <c r="N28" s="69">
        <v>662</v>
      </c>
    </row>
    <row r="29" spans="1:22" ht="14.15" customHeight="1" x14ac:dyDescent="0.35">
      <c r="A29" s="121" t="s">
        <v>40</v>
      </c>
      <c r="B29" s="42" t="s">
        <v>21</v>
      </c>
      <c r="C29" s="47">
        <v>108</v>
      </c>
      <c r="D29" s="41">
        <v>79</v>
      </c>
      <c r="E29" s="45">
        <v>187</v>
      </c>
      <c r="G29" s="121" t="s">
        <v>53</v>
      </c>
      <c r="H29" s="42" t="s">
        <v>21</v>
      </c>
      <c r="I29" s="45">
        <v>33</v>
      </c>
      <c r="J29" s="41">
        <v>9</v>
      </c>
      <c r="K29" s="45">
        <v>42</v>
      </c>
      <c r="L29" s="53"/>
      <c r="M29" s="69"/>
      <c r="N29" s="69"/>
    </row>
    <row r="30" spans="1:22" ht="14.15" customHeight="1" x14ac:dyDescent="0.35">
      <c r="A30" s="122"/>
      <c r="B30" s="42" t="s">
        <v>22</v>
      </c>
      <c r="C30" s="47">
        <v>142</v>
      </c>
      <c r="D30" s="41">
        <v>75</v>
      </c>
      <c r="E30" s="45">
        <v>217</v>
      </c>
      <c r="G30" s="122"/>
      <c r="H30" s="42" t="s">
        <v>22</v>
      </c>
      <c r="I30" s="47">
        <v>59</v>
      </c>
      <c r="J30" s="41">
        <v>6</v>
      </c>
      <c r="K30" s="45">
        <v>65</v>
      </c>
      <c r="L30" s="53"/>
      <c r="M30" s="69"/>
      <c r="N30" s="69"/>
    </row>
    <row r="31" spans="1:22" ht="14.15" customHeight="1" x14ac:dyDescent="0.35">
      <c r="A31" s="121" t="s">
        <v>41</v>
      </c>
      <c r="B31" s="42" t="s">
        <v>21</v>
      </c>
      <c r="C31" s="47">
        <v>23</v>
      </c>
      <c r="D31" s="41">
        <v>15</v>
      </c>
      <c r="E31" s="45">
        <v>38</v>
      </c>
      <c r="G31" s="121" t="s">
        <v>54</v>
      </c>
      <c r="H31" s="42" t="s">
        <v>21</v>
      </c>
      <c r="I31" s="45">
        <v>1857</v>
      </c>
      <c r="J31" s="41">
        <v>725</v>
      </c>
      <c r="K31" s="45">
        <v>2582</v>
      </c>
      <c r="L31" s="53"/>
      <c r="M31" s="69"/>
      <c r="N31" s="69"/>
    </row>
    <row r="32" spans="1:22" ht="14.15" customHeight="1" x14ac:dyDescent="0.35">
      <c r="A32" s="122"/>
      <c r="B32" s="42" t="s">
        <v>22</v>
      </c>
      <c r="C32" s="47">
        <v>25</v>
      </c>
      <c r="D32" s="41">
        <v>9</v>
      </c>
      <c r="E32" s="45">
        <v>34</v>
      </c>
      <c r="G32" s="122"/>
      <c r="H32" s="42" t="s">
        <v>22</v>
      </c>
      <c r="I32" s="47">
        <v>1888</v>
      </c>
      <c r="J32" s="41">
        <v>662</v>
      </c>
      <c r="K32" s="45">
        <v>2550</v>
      </c>
    </row>
    <row r="33" spans="1:31" x14ac:dyDescent="0.35">
      <c r="A33" s="1" t="s">
        <v>25</v>
      </c>
      <c r="L33" s="1" t="s">
        <v>25</v>
      </c>
      <c r="M33" s="69"/>
      <c r="N33" s="69"/>
    </row>
    <row r="34" spans="1:31" ht="14.5" customHeight="1" x14ac:dyDescent="0.35">
      <c r="A34" s="2" t="s">
        <v>1</v>
      </c>
      <c r="L34" s="2" t="s">
        <v>1</v>
      </c>
      <c r="X34" s="25"/>
      <c r="Y34" s="25"/>
      <c r="Z34" s="25"/>
      <c r="AA34" s="25"/>
      <c r="AB34" s="25"/>
      <c r="AC34" s="25"/>
      <c r="AD34" s="25"/>
      <c r="AE34" s="25"/>
    </row>
    <row r="35" spans="1:31" ht="14.5" customHeight="1" x14ac:dyDescent="0.35">
      <c r="A35" s="67" t="s">
        <v>26</v>
      </c>
      <c r="B35" s="67" t="s">
        <v>27</v>
      </c>
      <c r="C35" s="67" t="s">
        <v>28</v>
      </c>
      <c r="W35" s="25"/>
      <c r="X35" s="25"/>
      <c r="Y35" s="25"/>
      <c r="Z35" s="25"/>
      <c r="AA35" s="25"/>
      <c r="AB35" s="25"/>
      <c r="AC35" s="25"/>
      <c r="AD35" s="25"/>
      <c r="AE35" s="25"/>
    </row>
    <row r="36" spans="1:31" ht="14.5" customHeight="1" x14ac:dyDescent="0.35">
      <c r="A36" s="67" t="s">
        <v>29</v>
      </c>
      <c r="B36" s="68">
        <v>75</v>
      </c>
      <c r="C36" s="68">
        <v>72</v>
      </c>
      <c r="D36" s="25"/>
      <c r="E36" s="25"/>
      <c r="F36" s="25"/>
      <c r="G36" s="25"/>
      <c r="H36" s="25"/>
      <c r="I36" s="25"/>
      <c r="J36" s="25"/>
      <c r="K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1:31" ht="14.5" customHeight="1" x14ac:dyDescent="0.35">
      <c r="A37" s="67" t="s">
        <v>30</v>
      </c>
      <c r="B37" s="68">
        <v>196</v>
      </c>
      <c r="C37" s="68">
        <v>174</v>
      </c>
      <c r="D37" s="25"/>
      <c r="E37" s="25"/>
      <c r="F37" s="25"/>
      <c r="G37" s="25"/>
      <c r="H37" s="25"/>
      <c r="I37" s="25"/>
      <c r="J37" s="25"/>
      <c r="K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15" customFormat="1" ht="14.5" customHeight="1" x14ac:dyDescent="0.35">
      <c r="A38" s="67" t="s">
        <v>31</v>
      </c>
      <c r="B38" s="68">
        <v>221</v>
      </c>
      <c r="C38" s="68">
        <v>168</v>
      </c>
      <c r="D38" s="25"/>
      <c r="E38" s="25"/>
      <c r="F38" s="25"/>
      <c r="G38" s="25"/>
      <c r="H38" s="25"/>
      <c r="I38" s="25"/>
      <c r="J38" s="25"/>
      <c r="K38" s="25"/>
      <c r="L38"/>
      <c r="M38"/>
      <c r="N38"/>
      <c r="O38"/>
      <c r="P38"/>
      <c r="Q38"/>
      <c r="R38"/>
      <c r="S38"/>
      <c r="T38"/>
      <c r="U38"/>
      <c r="V38"/>
      <c r="W38" s="25"/>
      <c r="X38" s="25"/>
      <c r="Y38" s="25"/>
      <c r="Z38" s="25"/>
      <c r="AA38" s="25"/>
      <c r="AB38" s="25"/>
      <c r="AC38" s="25"/>
      <c r="AD38" s="25"/>
      <c r="AE38" s="25"/>
    </row>
    <row r="39" spans="1:31" s="15" customFormat="1" ht="14.5" customHeight="1" x14ac:dyDescent="0.35">
      <c r="A39" s="67" t="s">
        <v>32</v>
      </c>
      <c r="B39" s="68">
        <v>140</v>
      </c>
      <c r="C39" s="68">
        <v>246</v>
      </c>
      <c r="D39" s="25"/>
      <c r="E39" s="25"/>
      <c r="F39" s="25"/>
      <c r="G39" s="25"/>
      <c r="H39" s="25"/>
      <c r="I39" s="25"/>
      <c r="J39" s="25"/>
      <c r="K39" s="25"/>
      <c r="L39"/>
      <c r="M39"/>
      <c r="N39"/>
      <c r="O39"/>
      <c r="P39"/>
      <c r="Q39"/>
      <c r="R39"/>
      <c r="S39"/>
      <c r="T39"/>
      <c r="U39"/>
      <c r="V39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s="15" customFormat="1" ht="14.5" customHeight="1" x14ac:dyDescent="0.35">
      <c r="A40" s="53" t="s">
        <v>33</v>
      </c>
      <c r="B40" s="69">
        <v>166</v>
      </c>
      <c r="C40" s="69">
        <v>141</v>
      </c>
      <c r="D40" s="25"/>
      <c r="E40" s="25"/>
      <c r="F40" s="25"/>
      <c r="G40" s="25"/>
      <c r="H40" s="25"/>
      <c r="I40" s="25"/>
      <c r="J40" s="25"/>
      <c r="K40" s="25"/>
      <c r="L40"/>
      <c r="M40"/>
      <c r="N40"/>
      <c r="O40"/>
      <c r="P40"/>
      <c r="Q40"/>
      <c r="R40"/>
      <c r="S40"/>
      <c r="T40"/>
      <c r="U40"/>
      <c r="V40"/>
      <c r="W40" s="25"/>
      <c r="X40" s="25"/>
      <c r="Y40" s="25"/>
      <c r="Z40" s="25"/>
      <c r="AA40" s="25"/>
      <c r="AB40" s="25"/>
      <c r="AC40" s="25"/>
      <c r="AD40" s="25"/>
      <c r="AE40" s="25"/>
    </row>
    <row r="41" spans="1:31" s="15" customFormat="1" ht="14.5" customHeight="1" x14ac:dyDescent="0.35">
      <c r="A41" s="53" t="s">
        <v>34</v>
      </c>
      <c r="B41" s="69">
        <v>36</v>
      </c>
      <c r="C41" s="69">
        <v>33</v>
      </c>
      <c r="D41" s="25"/>
      <c r="E41" s="25"/>
      <c r="F41" s="25"/>
      <c r="G41" s="25"/>
      <c r="H41" s="25"/>
      <c r="I41" s="25"/>
      <c r="J41" s="25"/>
      <c r="K41" s="25"/>
      <c r="L41"/>
      <c r="M41"/>
      <c r="N41"/>
      <c r="O41"/>
      <c r="P41"/>
      <c r="Q41"/>
      <c r="R41"/>
      <c r="S41"/>
      <c r="T41"/>
      <c r="U41"/>
      <c r="V41"/>
      <c r="W41" s="25"/>
      <c r="X41" s="25"/>
      <c r="Y41" s="25"/>
      <c r="Z41" s="25"/>
      <c r="AA41" s="25"/>
      <c r="AB41" s="25"/>
      <c r="AC41" s="25"/>
      <c r="AD41" s="25"/>
      <c r="AE41" s="25"/>
    </row>
    <row r="42" spans="1:31" s="15" customFormat="1" ht="14.5" customHeight="1" x14ac:dyDescent="0.35">
      <c r="A42" s="53" t="s">
        <v>35</v>
      </c>
      <c r="B42" s="69">
        <v>46</v>
      </c>
      <c r="C42" s="69">
        <v>37</v>
      </c>
      <c r="D42" s="25"/>
      <c r="E42" s="25"/>
      <c r="F42" s="25"/>
      <c r="G42" s="25"/>
      <c r="H42" s="25"/>
      <c r="I42" s="25"/>
      <c r="J42" s="25"/>
      <c r="K42" s="25"/>
      <c r="L42"/>
      <c r="M42"/>
      <c r="N42"/>
      <c r="O42"/>
      <c r="P42"/>
      <c r="Q42"/>
      <c r="R42"/>
      <c r="S42"/>
      <c r="T42"/>
      <c r="U42"/>
      <c r="V42"/>
      <c r="W42" s="25"/>
      <c r="X42" s="25"/>
      <c r="Y42" s="25"/>
      <c r="Z42" s="25"/>
      <c r="AA42" s="25"/>
      <c r="AB42" s="25"/>
      <c r="AC42" s="25"/>
      <c r="AD42" s="25"/>
      <c r="AE42" s="25"/>
    </row>
    <row r="43" spans="1:31" s="15" customFormat="1" ht="14.5" customHeight="1" x14ac:dyDescent="0.35">
      <c r="A43" s="53" t="s">
        <v>36</v>
      </c>
      <c r="B43" s="69">
        <v>163</v>
      </c>
      <c r="C43" s="69">
        <v>173</v>
      </c>
      <c r="D43" s="25"/>
      <c r="E43" s="25"/>
      <c r="F43" s="25"/>
      <c r="G43" s="25"/>
      <c r="H43" s="25"/>
      <c r="I43" s="25"/>
      <c r="J43" s="25"/>
      <c r="K43" s="25"/>
      <c r="L43"/>
      <c r="M43"/>
      <c r="N43"/>
      <c r="O43"/>
      <c r="P43"/>
      <c r="Q43"/>
      <c r="R43"/>
      <c r="S43"/>
      <c r="T43"/>
      <c r="U43"/>
      <c r="V43"/>
      <c r="W43" s="25"/>
      <c r="X43" s="25"/>
      <c r="Y43" s="25"/>
      <c r="Z43" s="25"/>
      <c r="AA43" s="25"/>
      <c r="AB43" s="25"/>
      <c r="AC43" s="25"/>
      <c r="AD43" s="25"/>
      <c r="AE43" s="25"/>
    </row>
    <row r="44" spans="1:31" s="15" customFormat="1" ht="14.5" customHeight="1" x14ac:dyDescent="0.35">
      <c r="A44" s="53" t="s">
        <v>37</v>
      </c>
      <c r="B44" s="69">
        <v>33</v>
      </c>
      <c r="C44" s="69">
        <v>39</v>
      </c>
      <c r="D44" s="25"/>
      <c r="E44" s="25"/>
      <c r="F44" s="25"/>
      <c r="G44" s="25"/>
      <c r="H44" s="25"/>
      <c r="I44" s="25"/>
      <c r="J44" s="25"/>
      <c r="K44" s="25"/>
      <c r="L44"/>
      <c r="M44"/>
      <c r="N44"/>
      <c r="O44"/>
      <c r="P44"/>
      <c r="Q44"/>
      <c r="R44"/>
      <c r="S44"/>
      <c r="T44"/>
      <c r="U44"/>
      <c r="V44"/>
      <c r="W44" s="25"/>
      <c r="X44" s="25"/>
      <c r="Y44" s="25"/>
      <c r="Z44" s="25"/>
      <c r="AA44" s="25"/>
      <c r="AB44" s="25"/>
      <c r="AC44" s="25"/>
      <c r="AD44" s="25"/>
      <c r="AE44" s="25"/>
    </row>
    <row r="45" spans="1:31" s="15" customFormat="1" ht="14.5" customHeight="1" x14ac:dyDescent="0.35">
      <c r="A45" s="53" t="s">
        <v>38</v>
      </c>
      <c r="B45" s="69">
        <v>39</v>
      </c>
      <c r="C45" s="69">
        <v>28</v>
      </c>
      <c r="D45" s="25"/>
      <c r="E45" s="25"/>
      <c r="F45" s="25"/>
      <c r="G45" s="25"/>
      <c r="H45" s="25"/>
      <c r="I45" s="25"/>
      <c r="J45" s="25"/>
      <c r="K45" s="25"/>
      <c r="L45"/>
      <c r="M45"/>
      <c r="N45"/>
      <c r="O45"/>
      <c r="P45"/>
      <c r="Q45"/>
      <c r="R45"/>
      <c r="S45"/>
      <c r="T45"/>
      <c r="U45"/>
      <c r="V45"/>
      <c r="W45" s="25"/>
      <c r="X45" s="25"/>
      <c r="Y45" s="25"/>
      <c r="Z45" s="25"/>
      <c r="AA45" s="25"/>
      <c r="AB45" s="25"/>
      <c r="AC45" s="25"/>
      <c r="AD45" s="25"/>
      <c r="AE45" s="25"/>
    </row>
    <row r="46" spans="1:31" s="15" customFormat="1" ht="14.5" customHeight="1" x14ac:dyDescent="0.35">
      <c r="A46" s="53" t="s">
        <v>39</v>
      </c>
      <c r="B46" s="69">
        <v>11</v>
      </c>
      <c r="C46" s="69">
        <v>13</v>
      </c>
      <c r="D46" s="25"/>
      <c r="E46" s="25"/>
      <c r="F46" s="25"/>
      <c r="G46" s="25"/>
      <c r="H46" s="25"/>
      <c r="I46" s="25"/>
      <c r="J46" s="25"/>
      <c r="K46" s="25"/>
      <c r="L46"/>
      <c r="M46"/>
      <c r="N46"/>
      <c r="O46"/>
      <c r="P46"/>
      <c r="Q46"/>
      <c r="R46"/>
      <c r="S46"/>
      <c r="T46"/>
      <c r="U46"/>
      <c r="V46"/>
      <c r="W46" s="25"/>
      <c r="X46" s="25"/>
      <c r="Y46" s="25"/>
      <c r="Z46" s="25"/>
      <c r="AA46" s="25"/>
      <c r="AB46" s="25"/>
      <c r="AC46" s="25"/>
      <c r="AD46" s="25"/>
      <c r="AE46" s="25"/>
    </row>
    <row r="47" spans="1:31" s="15" customFormat="1" ht="14.5" customHeight="1" x14ac:dyDescent="0.35">
      <c r="A47" s="53" t="s">
        <v>40</v>
      </c>
      <c r="B47" s="69">
        <v>108</v>
      </c>
      <c r="C47" s="69">
        <v>142</v>
      </c>
      <c r="D47" s="25"/>
      <c r="E47" s="25"/>
      <c r="F47" s="25"/>
      <c r="G47" s="25"/>
      <c r="H47" s="25"/>
      <c r="I47" s="25"/>
      <c r="J47" s="25"/>
      <c r="K47" s="25"/>
      <c r="L47"/>
      <c r="M47"/>
      <c r="N47"/>
      <c r="O47"/>
      <c r="P47"/>
      <c r="Q47"/>
      <c r="R47"/>
      <c r="S47"/>
      <c r="T47"/>
      <c r="U47"/>
      <c r="V47"/>
      <c r="W47" s="25"/>
      <c r="X47" s="25"/>
      <c r="Y47" s="25"/>
      <c r="Z47" s="25"/>
      <c r="AA47" s="25"/>
      <c r="AB47" s="25"/>
      <c r="AC47" s="25"/>
      <c r="AD47" s="25"/>
      <c r="AE47" s="25"/>
    </row>
    <row r="48" spans="1:31" s="15" customFormat="1" ht="14.5" customHeight="1" x14ac:dyDescent="0.35">
      <c r="A48" s="53" t="s">
        <v>41</v>
      </c>
      <c r="B48" s="69">
        <v>23</v>
      </c>
      <c r="C48" s="69">
        <v>25</v>
      </c>
      <c r="D48" s="25"/>
      <c r="E48" s="25"/>
      <c r="F48" s="25"/>
      <c r="G48" s="25"/>
      <c r="H48" s="25"/>
      <c r="I48" s="25"/>
      <c r="J48" s="25"/>
      <c r="K48" s="25"/>
      <c r="L48"/>
      <c r="M48"/>
      <c r="N48"/>
      <c r="O48"/>
      <c r="P48"/>
      <c r="Q48"/>
      <c r="R48"/>
      <c r="S48"/>
      <c r="T48"/>
      <c r="U48"/>
      <c r="V48"/>
      <c r="W48" s="25"/>
      <c r="X48" s="25"/>
      <c r="Y48" s="25"/>
      <c r="Z48" s="25"/>
      <c r="AA48" s="25"/>
      <c r="AB48" s="25"/>
      <c r="AC48" s="25"/>
      <c r="AD48" s="25"/>
      <c r="AE48" s="25"/>
    </row>
    <row r="49" spans="1:31" s="15" customFormat="1" ht="14.5" customHeight="1" x14ac:dyDescent="0.35">
      <c r="A49" s="53" t="s">
        <v>42</v>
      </c>
      <c r="B49" s="69">
        <v>42</v>
      </c>
      <c r="C49" s="69">
        <v>27</v>
      </c>
      <c r="D49" s="25"/>
      <c r="E49" s="25"/>
      <c r="F49" s="25"/>
      <c r="G49" s="25"/>
      <c r="H49" s="25"/>
      <c r="I49" s="25"/>
      <c r="J49" s="25"/>
      <c r="K49" s="25"/>
      <c r="L49"/>
      <c r="M49"/>
      <c r="N49"/>
      <c r="O49"/>
      <c r="P49"/>
      <c r="Q49"/>
      <c r="R49"/>
      <c r="S49"/>
      <c r="T49"/>
      <c r="U49"/>
      <c r="V49"/>
      <c r="W49" s="25"/>
      <c r="X49" s="25"/>
      <c r="Y49" s="25"/>
      <c r="Z49" s="25"/>
      <c r="AA49" s="25"/>
      <c r="AB49" s="25"/>
      <c r="AC49" s="25"/>
      <c r="AD49" s="25"/>
      <c r="AE49" s="25"/>
    </row>
    <row r="50" spans="1:31" s="15" customFormat="1" ht="14.5" customHeight="1" x14ac:dyDescent="0.35">
      <c r="A50" s="53" t="s">
        <v>43</v>
      </c>
      <c r="B50" s="69">
        <v>34</v>
      </c>
      <c r="C50" s="69">
        <v>41</v>
      </c>
      <c r="D50" s="25"/>
      <c r="E50" s="25"/>
      <c r="F50" s="25"/>
      <c r="G50" s="25"/>
      <c r="H50" s="25"/>
      <c r="I50" s="25"/>
      <c r="J50" s="25"/>
      <c r="K50" s="25"/>
      <c r="L50"/>
      <c r="M50"/>
      <c r="N50"/>
      <c r="O50"/>
      <c r="P50"/>
      <c r="Q50"/>
      <c r="R50"/>
      <c r="S50"/>
      <c r="T50"/>
      <c r="U50"/>
      <c r="V50"/>
      <c r="W50" s="25"/>
      <c r="X50" s="25"/>
      <c r="Y50" s="25"/>
      <c r="Z50" s="25"/>
      <c r="AA50" s="25"/>
      <c r="AB50" s="25"/>
      <c r="AC50" s="25"/>
      <c r="AD50" s="25"/>
      <c r="AE50" s="25"/>
    </row>
    <row r="51" spans="1:31" ht="14.5" customHeight="1" x14ac:dyDescent="0.35">
      <c r="A51" s="53" t="s">
        <v>44</v>
      </c>
      <c r="B51" s="69">
        <v>113</v>
      </c>
      <c r="C51" s="69">
        <v>86</v>
      </c>
      <c r="D51" s="25"/>
      <c r="E51" s="25"/>
      <c r="F51" s="25"/>
      <c r="G51" s="25"/>
      <c r="H51" s="25"/>
      <c r="I51" s="25"/>
      <c r="J51" s="25"/>
      <c r="K51" s="25"/>
      <c r="W51" s="25"/>
      <c r="X51" s="25"/>
      <c r="Y51" s="25"/>
      <c r="Z51" s="25"/>
      <c r="AA51" s="25"/>
      <c r="AB51" s="25"/>
      <c r="AC51" s="25"/>
      <c r="AD51" s="25"/>
      <c r="AE51" s="25"/>
    </row>
    <row r="52" spans="1:31" ht="14.5" customHeight="1" x14ac:dyDescent="0.35">
      <c r="A52" s="53" t="s">
        <v>45</v>
      </c>
      <c r="B52" s="69">
        <v>70</v>
      </c>
      <c r="C52" s="69">
        <v>55</v>
      </c>
    </row>
    <row r="53" spans="1:31" ht="14.5" customHeight="1" x14ac:dyDescent="0.35">
      <c r="A53" s="53" t="s">
        <v>46</v>
      </c>
      <c r="B53" s="69">
        <v>29</v>
      </c>
      <c r="C53" s="69">
        <v>37</v>
      </c>
    </row>
    <row r="54" spans="1:31" ht="14.5" customHeight="1" x14ac:dyDescent="0.35">
      <c r="A54" s="53" t="s">
        <v>47</v>
      </c>
      <c r="B54" s="69">
        <v>47</v>
      </c>
      <c r="C54" s="69">
        <v>63</v>
      </c>
    </row>
    <row r="55" spans="1:31" ht="14.5" customHeight="1" x14ac:dyDescent="0.35">
      <c r="A55" s="53" t="s">
        <v>48</v>
      </c>
      <c r="B55" s="69">
        <v>32</v>
      </c>
      <c r="C55" s="69">
        <v>24</v>
      </c>
    </row>
    <row r="56" spans="1:31" ht="14.5" customHeight="1" x14ac:dyDescent="0.35">
      <c r="A56" s="53" t="s">
        <v>49</v>
      </c>
      <c r="B56" s="69">
        <v>37</v>
      </c>
      <c r="C56" s="69">
        <v>36</v>
      </c>
    </row>
    <row r="57" spans="1:31" ht="14.5" customHeight="1" x14ac:dyDescent="0.35">
      <c r="A57" s="53" t="s">
        <v>50</v>
      </c>
      <c r="B57" s="69">
        <v>34</v>
      </c>
      <c r="C57" s="69">
        <v>28</v>
      </c>
    </row>
    <row r="58" spans="1:31" ht="14.5" customHeight="1" x14ac:dyDescent="0.35">
      <c r="A58" s="53" t="s">
        <v>51</v>
      </c>
      <c r="B58" s="69">
        <v>80</v>
      </c>
      <c r="C58" s="69">
        <v>76</v>
      </c>
    </row>
    <row r="59" spans="1:31" ht="14.5" customHeight="1" x14ac:dyDescent="0.35">
      <c r="A59" s="53" t="s">
        <v>52</v>
      </c>
      <c r="B59" s="69">
        <v>49</v>
      </c>
      <c r="C59" s="69">
        <v>65</v>
      </c>
    </row>
    <row r="60" spans="1:31" ht="14.5" customHeight="1" x14ac:dyDescent="0.35">
      <c r="A60" s="53" t="s">
        <v>53</v>
      </c>
      <c r="B60" s="69">
        <v>33</v>
      </c>
      <c r="C60" s="69">
        <v>59</v>
      </c>
    </row>
    <row r="61" spans="1:31" ht="14.5" customHeight="1" x14ac:dyDescent="0.35">
      <c r="A61" s="53" t="s">
        <v>54</v>
      </c>
      <c r="B61" s="69">
        <v>1857</v>
      </c>
      <c r="C61" s="69">
        <v>1888</v>
      </c>
    </row>
    <row r="62" spans="1:31" ht="14.5" customHeight="1" x14ac:dyDescent="0.35">
      <c r="A62" s="53"/>
      <c r="B62" s="69"/>
      <c r="C62" s="69"/>
    </row>
    <row r="63" spans="1:31" ht="14.5" customHeight="1" x14ac:dyDescent="0.35">
      <c r="A63" s="53"/>
      <c r="B63" s="69"/>
      <c r="C63" s="69"/>
    </row>
    <row r="64" spans="1:31" ht="14.5" customHeight="1" x14ac:dyDescent="0.35">
      <c r="A64" s="53"/>
      <c r="B64" s="69"/>
      <c r="C64" s="69"/>
    </row>
    <row r="65" spans="1:11" ht="14.5" customHeight="1" x14ac:dyDescent="0.35">
      <c r="A65" s="53"/>
      <c r="B65" s="69"/>
      <c r="C65" s="69"/>
    </row>
    <row r="66" spans="1:11" ht="14.5" customHeight="1" x14ac:dyDescent="0.35">
      <c r="A66" s="1" t="s">
        <v>25</v>
      </c>
      <c r="B66" s="69"/>
      <c r="C66" s="69"/>
    </row>
    <row r="67" spans="1:11" ht="14.5" customHeight="1" x14ac:dyDescent="0.35">
      <c r="A67" s="2" t="s">
        <v>1</v>
      </c>
    </row>
    <row r="68" spans="1:11" ht="14.5" customHeight="1" x14ac:dyDescent="0.35">
      <c r="I68" s="116" t="s">
        <v>61</v>
      </c>
      <c r="J68" s="116"/>
      <c r="K68" s="116"/>
    </row>
    <row r="69" spans="1:11" ht="14.5" customHeight="1" x14ac:dyDescent="0.35"/>
    <row r="70" spans="1:11" ht="14.5" customHeight="1" x14ac:dyDescent="0.35"/>
    <row r="71" spans="1:11" ht="14.5" customHeight="1" x14ac:dyDescent="0.35"/>
    <row r="72" spans="1:11" ht="14.5" customHeight="1" x14ac:dyDescent="0.35"/>
    <row r="73" spans="1:11" ht="14.5" customHeight="1" x14ac:dyDescent="0.35"/>
    <row r="74" spans="1:11" ht="14.5" customHeight="1" x14ac:dyDescent="0.35"/>
    <row r="75" spans="1:11" ht="14.5" customHeight="1" x14ac:dyDescent="0.35"/>
    <row r="76" spans="1:11" ht="14.5" customHeight="1" x14ac:dyDescent="0.35"/>
    <row r="77" spans="1:11" ht="14.5" customHeight="1" x14ac:dyDescent="0.35"/>
    <row r="78" spans="1:11" ht="14.5" customHeight="1" x14ac:dyDescent="0.35"/>
    <row r="79" spans="1:11" ht="14.5" customHeight="1" x14ac:dyDescent="0.35"/>
    <row r="80" spans="1:11" ht="14.5" customHeight="1" x14ac:dyDescent="0.35"/>
    <row r="81" ht="14.5" customHeight="1" x14ac:dyDescent="0.35"/>
    <row r="82" ht="14.5" customHeight="1" x14ac:dyDescent="0.35"/>
    <row r="83" ht="14.5" customHeight="1" x14ac:dyDescent="0.35"/>
    <row r="84" ht="14.5" customHeight="1" x14ac:dyDescent="0.35"/>
    <row r="85" ht="14.5" customHeight="1" x14ac:dyDescent="0.35"/>
    <row r="86" ht="14.5" customHeight="1" x14ac:dyDescent="0.35"/>
    <row r="87" ht="14.5" customHeight="1" x14ac:dyDescent="0.35"/>
    <row r="88" ht="14.5" customHeight="1" x14ac:dyDescent="0.35"/>
    <row r="89" ht="14.5" customHeight="1" x14ac:dyDescent="0.35"/>
    <row r="90" ht="14.5" customHeight="1" x14ac:dyDescent="0.35"/>
    <row r="91" ht="14.5" customHeight="1" x14ac:dyDescent="0.35"/>
    <row r="92" ht="14.5" customHeight="1" x14ac:dyDescent="0.35"/>
    <row r="93" ht="14.5" customHeight="1" x14ac:dyDescent="0.35"/>
    <row r="94" ht="14.5" customHeight="1" x14ac:dyDescent="0.35"/>
    <row r="95" ht="14.5" customHeight="1" x14ac:dyDescent="0.35"/>
    <row r="96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  <row r="104" ht="14.5" customHeight="1" x14ac:dyDescent="0.35"/>
    <row r="105" ht="14.5" customHeight="1" x14ac:dyDescent="0.35"/>
    <row r="106" ht="14.5" customHeight="1" x14ac:dyDescent="0.35"/>
    <row r="107" ht="14.5" customHeight="1" x14ac:dyDescent="0.35"/>
    <row r="108" ht="14.5" customHeight="1" x14ac:dyDescent="0.35"/>
    <row r="109" ht="14.5" customHeight="1" x14ac:dyDescent="0.35"/>
    <row r="110" ht="14.5" customHeight="1" x14ac:dyDescent="0.35"/>
    <row r="111" ht="14.5" customHeight="1" x14ac:dyDescent="0.35"/>
    <row r="112" ht="14.5" customHeight="1" x14ac:dyDescent="0.35"/>
    <row r="113" spans="2:5" ht="14.5" customHeight="1" x14ac:dyDescent="0.35"/>
    <row r="114" spans="2:5" ht="14.5" customHeight="1" x14ac:dyDescent="0.35"/>
    <row r="115" spans="2:5" ht="14.5" customHeight="1" x14ac:dyDescent="0.35"/>
    <row r="116" spans="2:5" ht="14.5" customHeight="1" x14ac:dyDescent="0.35"/>
    <row r="117" spans="2:5" ht="14.5" customHeight="1" x14ac:dyDescent="0.35"/>
    <row r="118" spans="2:5" ht="14.5" customHeight="1" x14ac:dyDescent="0.35"/>
    <row r="119" spans="2:5" ht="14.5" customHeight="1" x14ac:dyDescent="0.35"/>
    <row r="120" spans="2:5" ht="14.5" customHeight="1" x14ac:dyDescent="0.35"/>
    <row r="121" spans="2:5" ht="14.5" customHeight="1" x14ac:dyDescent="0.35"/>
    <row r="122" spans="2:5" ht="14.5" customHeight="1" x14ac:dyDescent="0.35"/>
    <row r="123" spans="2:5" ht="14.5" customHeight="1" x14ac:dyDescent="0.35"/>
    <row r="124" spans="2:5" ht="14.5" customHeight="1" x14ac:dyDescent="0.35"/>
    <row r="125" spans="2:5" ht="14.5" customHeight="1" x14ac:dyDescent="0.35"/>
    <row r="126" spans="2:5" ht="14.5" customHeight="1" x14ac:dyDescent="0.35"/>
    <row r="127" spans="2:5" ht="14.5" customHeight="1" x14ac:dyDescent="0.35">
      <c r="B127" s="1"/>
      <c r="C127" s="1"/>
      <c r="D127" s="1"/>
      <c r="E127" s="1"/>
    </row>
    <row r="128" spans="2:5" ht="14.5" customHeight="1" x14ac:dyDescent="0.35"/>
    <row r="129" ht="14.5" customHeight="1" x14ac:dyDescent="0.35"/>
    <row r="130" ht="14.5" customHeight="1" x14ac:dyDescent="0.35"/>
    <row r="131" ht="14.5" customHeight="1" x14ac:dyDescent="0.35"/>
    <row r="132" ht="14.5" customHeight="1" x14ac:dyDescent="0.35"/>
    <row r="133" ht="14.5" customHeight="1" x14ac:dyDescent="0.35"/>
    <row r="134" ht="14.5" customHeight="1" x14ac:dyDescent="0.35"/>
    <row r="135" ht="14.5" customHeight="1" x14ac:dyDescent="0.35"/>
    <row r="136" ht="14.5" customHeight="1" x14ac:dyDescent="0.35"/>
    <row r="137" ht="14.5" customHeight="1" x14ac:dyDescent="0.35"/>
    <row r="138" ht="14.5" customHeight="1" x14ac:dyDescent="0.35"/>
    <row r="139" ht="14.5" customHeight="1" x14ac:dyDescent="0.35"/>
    <row r="140" ht="14.5" customHeight="1" x14ac:dyDescent="0.35"/>
    <row r="141" ht="14.5" customHeight="1" x14ac:dyDescent="0.35"/>
    <row r="142" ht="14.5" customHeight="1" x14ac:dyDescent="0.35"/>
    <row r="143" ht="14.5" customHeight="1" x14ac:dyDescent="0.35"/>
    <row r="144" ht="14.5" customHeight="1" x14ac:dyDescent="0.35"/>
    <row r="145" ht="14.5" customHeight="1" x14ac:dyDescent="0.35"/>
    <row r="146" ht="14.5" customHeight="1" x14ac:dyDescent="0.35"/>
    <row r="147" ht="14.5" customHeight="1" x14ac:dyDescent="0.35"/>
    <row r="148" ht="14.5" customHeight="1" x14ac:dyDescent="0.35"/>
    <row r="149" ht="14.5" customHeight="1" x14ac:dyDescent="0.35"/>
    <row r="150" ht="14.5" customHeight="1" x14ac:dyDescent="0.35"/>
    <row r="151" ht="14.5" customHeight="1" x14ac:dyDescent="0.35"/>
    <row r="152" ht="14.5" customHeight="1" x14ac:dyDescent="0.35"/>
    <row r="153" ht="14.5" customHeight="1" x14ac:dyDescent="0.35"/>
    <row r="154" ht="14.5" customHeight="1" x14ac:dyDescent="0.35"/>
    <row r="155" ht="14.5" customHeight="1" x14ac:dyDescent="0.35"/>
    <row r="156" ht="14.5" customHeight="1" x14ac:dyDescent="0.35"/>
    <row r="157" ht="14.5" customHeight="1" x14ac:dyDescent="0.35"/>
    <row r="158" ht="14.5" customHeight="1" x14ac:dyDescent="0.35"/>
    <row r="159" ht="14.5" customHeight="1" x14ac:dyDescent="0.35"/>
    <row r="160" ht="14.5" customHeight="1" x14ac:dyDescent="0.35"/>
    <row r="161" ht="14.5" customHeight="1" x14ac:dyDescent="0.35"/>
    <row r="162" ht="14.5" customHeight="1" x14ac:dyDescent="0.35"/>
    <row r="163" ht="14.5" customHeight="1" x14ac:dyDescent="0.35"/>
    <row r="164" ht="14.5" customHeight="1" x14ac:dyDescent="0.35"/>
    <row r="165" ht="14.5" customHeight="1" x14ac:dyDescent="0.35"/>
    <row r="166" ht="14.5" customHeight="1" x14ac:dyDescent="0.35"/>
    <row r="167" ht="14.5" customHeight="1" x14ac:dyDescent="0.35"/>
    <row r="168" ht="14.5" customHeight="1" x14ac:dyDescent="0.35"/>
    <row r="169" ht="14.5" customHeight="1" x14ac:dyDescent="0.35"/>
    <row r="170" ht="14.5" customHeight="1" x14ac:dyDescent="0.35"/>
    <row r="171" ht="14.5" customHeight="1" x14ac:dyDescent="0.35"/>
    <row r="172" ht="14.5" customHeight="1" x14ac:dyDescent="0.35"/>
    <row r="173" ht="14.5" customHeight="1" x14ac:dyDescent="0.35"/>
    <row r="174" ht="14.5" customHeight="1" x14ac:dyDescent="0.35"/>
    <row r="175" ht="14.5" customHeight="1" x14ac:dyDescent="0.35"/>
    <row r="176" ht="14.5" customHeight="1" x14ac:dyDescent="0.35"/>
    <row r="177" ht="14.5" customHeight="1" x14ac:dyDescent="0.35"/>
    <row r="178" ht="14.5" customHeight="1" x14ac:dyDescent="0.35"/>
    <row r="179" ht="14.5" customHeight="1" x14ac:dyDescent="0.35"/>
    <row r="180" ht="14.5" customHeight="1" x14ac:dyDescent="0.35"/>
    <row r="181" ht="14.5" customHeight="1" x14ac:dyDescent="0.35"/>
    <row r="182" ht="14.5" customHeight="1" x14ac:dyDescent="0.35"/>
    <row r="183" ht="14.5" customHeight="1" x14ac:dyDescent="0.35"/>
    <row r="184" ht="14.5" customHeight="1" x14ac:dyDescent="0.35"/>
    <row r="185" ht="14.5" customHeight="1" x14ac:dyDescent="0.35"/>
    <row r="186" ht="14.5" customHeight="1" x14ac:dyDescent="0.35"/>
    <row r="187" ht="14.5" customHeight="1" x14ac:dyDescent="0.35"/>
  </sheetData>
  <mergeCells count="39">
    <mergeCell ref="G31:G32"/>
    <mergeCell ref="G4:H6"/>
    <mergeCell ref="I4:K4"/>
    <mergeCell ref="I5:I6"/>
    <mergeCell ref="J5:J6"/>
    <mergeCell ref="K5:K6"/>
    <mergeCell ref="G21:G22"/>
    <mergeCell ref="G23:G24"/>
    <mergeCell ref="G25:G26"/>
    <mergeCell ref="G27:G28"/>
    <mergeCell ref="G29:G30"/>
    <mergeCell ref="G11:G12"/>
    <mergeCell ref="G13:G14"/>
    <mergeCell ref="G15:G16"/>
    <mergeCell ref="G17:G18"/>
    <mergeCell ref="G19:G20"/>
    <mergeCell ref="A23:A24"/>
    <mergeCell ref="A25:A26"/>
    <mergeCell ref="A7:A8"/>
    <mergeCell ref="A9:A10"/>
    <mergeCell ref="A11:A12"/>
    <mergeCell ref="A13:A14"/>
    <mergeCell ref="A15:A16"/>
    <mergeCell ref="I1:K1"/>
    <mergeCell ref="U1:W1"/>
    <mergeCell ref="I68:K68"/>
    <mergeCell ref="A4:B6"/>
    <mergeCell ref="C4:E4"/>
    <mergeCell ref="C5:C6"/>
    <mergeCell ref="D5:D6"/>
    <mergeCell ref="E5:E6"/>
    <mergeCell ref="A27:A28"/>
    <mergeCell ref="A29:A30"/>
    <mergeCell ref="A31:A32"/>
    <mergeCell ref="G7:G8"/>
    <mergeCell ref="G9:G10"/>
    <mergeCell ref="A17:A18"/>
    <mergeCell ref="A19:A20"/>
    <mergeCell ref="A21:A22"/>
  </mergeCells>
  <hyperlinks>
    <hyperlink ref="I1:K1" location="Inhalt_Gewerbe!A1" display="zurück zur Übersicht"/>
    <hyperlink ref="U1:W1" location="Inhalt_Gewerbe!A1" display="zurück zur Übersicht"/>
    <hyperlink ref="I68:K68" location="Inhalt_Gewerbe!A1" display="zurück zur Übersicht"/>
  </hyperlink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headerFooter>
    <oddHeader>&amp;C&amp;"Arial,Standard"&amp;8Vielfalt* in der Wetterau - Monitor zu Bevölkerung, Arbeit und Bildung</oddHeader>
    <oddFooter>&amp;L&amp;8*im Sinne von Diversität&amp;C&amp;"Arial,Standard"&amp;8&amp;P von &amp;N&amp;R&amp;"Arial,Standard"&amp;8http://interkulturelle.wetterau.de/projekte/monitor-vielfalt-in-der-wetterau</oddFooter>
  </headerFooter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Inhalt_Gewerbe</vt:lpstr>
      <vt:lpstr>1.4</vt:lpstr>
      <vt:lpstr>1.4.1</vt:lpstr>
      <vt:lpstr>1.5_19</vt:lpstr>
      <vt:lpstr>1.5_18</vt:lpstr>
      <vt:lpstr>1.5_17</vt:lpstr>
      <vt:lpstr>1.5_16</vt:lpstr>
      <vt:lpstr>1.5_15</vt:lpstr>
    </vt:vector>
  </TitlesOfParts>
  <Company>IWAK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Krekel</dc:creator>
  <cp:lastModifiedBy>Julia Börner-Krekel</cp:lastModifiedBy>
  <cp:lastPrinted>2019-03-14T11:10:40Z</cp:lastPrinted>
  <dcterms:created xsi:type="dcterms:W3CDTF">2017-01-12T14:24:26Z</dcterms:created>
  <dcterms:modified xsi:type="dcterms:W3CDTF">2021-05-10T20:06:38Z</dcterms:modified>
</cp:coreProperties>
</file>